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DRH\7-SDRH_RH5\6- Intérim\Travaux préparatoires 2022-23\Boîte à outils\V2\"/>
    </mc:Choice>
  </mc:AlternateContent>
  <bookViews>
    <workbookView xWindow="0" yWindow="0" windowWidth="20490" windowHeight="7620" firstSheet="1" activeTab="1"/>
  </bookViews>
  <sheets>
    <sheet name="Méthodologie" sheetId="5" r:id="rId1"/>
    <sheet name=" Simulation en DJ" sheetId="1" r:id="rId2"/>
    <sheet name=" V2 - Simulation en DJ" sheetId="8" r:id="rId3"/>
    <sheet name="Simulation en H" sheetId="4" r:id="rId4"/>
    <sheet name="V2- - Simulation en H" sheetId="9" r:id="rId5"/>
    <sheet name="Base de données" sheetId="2" r:id="rId6"/>
    <sheet name="Pièces justificatives" sheetId="7" r:id="rId7"/>
    <sheet name="Emoluments, primes, indemnités" sheetId="6"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1" l="1"/>
  <c r="H8" i="8" l="1"/>
  <c r="H10" i="8"/>
  <c r="H11" i="8"/>
  <c r="H12" i="8"/>
  <c r="H13" i="8"/>
  <c r="D8" i="8"/>
  <c r="D10" i="8"/>
  <c r="D11" i="8"/>
  <c r="D12" i="8"/>
  <c r="D13" i="8"/>
  <c r="H9" i="8"/>
  <c r="D9" i="8"/>
  <c r="H9" i="9" l="1"/>
  <c r="D9" i="9"/>
  <c r="H14" i="9"/>
  <c r="D14" i="9"/>
  <c r="D8" i="9"/>
  <c r="H8" i="9"/>
  <c r="D10" i="9"/>
  <c r="H10" i="9"/>
  <c r="D11" i="9"/>
  <c r="H11" i="9"/>
  <c r="D12" i="9"/>
  <c r="H12" i="9"/>
  <c r="D13" i="9"/>
  <c r="H13" i="9"/>
  <c r="H15" i="9" l="1"/>
  <c r="D15" i="9"/>
  <c r="D14" i="8"/>
  <c r="H14" i="8"/>
  <c r="H15" i="8" s="1"/>
  <c r="K14" i="8"/>
  <c r="D15" i="8" l="1"/>
  <c r="D9" i="2"/>
  <c r="D10" i="1" l="1"/>
  <c r="K10" i="1"/>
  <c r="H7" i="4" l="1"/>
  <c r="H9" i="4" s="1"/>
  <c r="H8" i="4"/>
  <c r="D8" i="4"/>
  <c r="F8" i="4"/>
  <c r="B8" i="4"/>
  <c r="H9" i="1" l="1"/>
  <c r="H11" i="1" s="1"/>
  <c r="H13" i="4" l="1"/>
  <c r="H12" i="4"/>
  <c r="H10" i="4"/>
  <c r="D13" i="4"/>
  <c r="D12" i="4"/>
  <c r="D10" i="4"/>
  <c r="H15" i="1"/>
  <c r="H14" i="1"/>
  <c r="H12" i="1"/>
  <c r="H16" i="1" s="1"/>
  <c r="D11" i="2" l="1"/>
  <c r="D12" i="2"/>
  <c r="D14" i="2"/>
  <c r="D15" i="2"/>
  <c r="G25" i="2"/>
  <c r="D7" i="4" l="1"/>
  <c r="D9" i="4" s="1"/>
  <c r="D8" i="2"/>
  <c r="H8" i="2"/>
  <c r="H9" i="2"/>
  <c r="H13" i="1" l="1"/>
  <c r="D11" i="4"/>
  <c r="D14" i="4" s="1"/>
  <c r="H11" i="4"/>
  <c r="D15" i="1"/>
  <c r="D14" i="1"/>
  <c r="D12" i="1" l="1"/>
  <c r="D13" i="1" l="1"/>
  <c r="D9" i="1"/>
  <c r="D11" i="1" s="1"/>
  <c r="D16" i="1" l="1"/>
  <c r="H14" i="4"/>
</calcChain>
</file>

<file path=xl/comments1.xml><?xml version="1.0" encoding="utf-8"?>
<comments xmlns="http://schemas.openxmlformats.org/spreadsheetml/2006/main">
  <authors>
    <author>antoine.rouchon</author>
  </authors>
  <commentList>
    <comment ref="B10" authorId="0" shapeId="0">
      <text>
        <r>
          <rPr>
            <b/>
            <sz val="9"/>
            <color indexed="81"/>
            <rFont val="Tahoma"/>
            <charset val="1"/>
          </rPr>
          <t>Pour rappel, les contrats de motif 2 ne peuvent etre conclus pour des durées inférieures à 48h.</t>
        </r>
        <r>
          <rPr>
            <sz val="9"/>
            <color indexed="81"/>
            <rFont val="Tahoma"/>
            <charset val="1"/>
          </rPr>
          <t xml:space="preserve">
</t>
        </r>
      </text>
    </comment>
  </commentList>
</comments>
</file>

<file path=xl/comments2.xml><?xml version="1.0" encoding="utf-8"?>
<comments xmlns="http://schemas.openxmlformats.org/spreadsheetml/2006/main">
  <authors>
    <author>antoine.rouchon</author>
  </authors>
  <commentList>
    <comment ref="B14" authorId="0" shapeId="0">
      <text>
        <r>
          <rPr>
            <b/>
            <sz val="9"/>
            <color indexed="81"/>
            <rFont val="Tahoma"/>
            <charset val="1"/>
          </rPr>
          <t>Pour rappel, les contrats de motif 2 ne peuvent etre conclus pour des durés inférieures à 48h.e</t>
        </r>
      </text>
    </comment>
    <comment ref="C14" authorId="0" shapeId="0">
      <text>
        <r>
          <rPr>
            <sz val="9"/>
            <color indexed="81"/>
            <rFont val="Tahoma"/>
            <family val="2"/>
          </rPr>
          <t>Le montant renseigné ne peut pas excéder 49 018,84 euros bruts annuels proratisés à la durée du contrat et majorés de l'indemnité de congés payés (9/52e)</t>
        </r>
      </text>
    </comment>
    <comment ref="G14" authorId="0" shapeId="0">
      <text>
        <r>
          <rPr>
            <sz val="9"/>
            <color indexed="81"/>
            <rFont val="Tahoma"/>
            <family val="2"/>
          </rPr>
          <t xml:space="preserve">
Le montant renseigné ne peut pas excéder 49 018,84 euros bruts annuels proratisés à la durée du contrat et majorés de l'indemnité de congés payés (9/52e)</t>
        </r>
      </text>
    </comment>
  </commentList>
</comments>
</file>

<file path=xl/comments3.xml><?xml version="1.0" encoding="utf-8"?>
<comments xmlns="http://schemas.openxmlformats.org/spreadsheetml/2006/main">
  <authors>
    <author>antoine.rouchon</author>
  </authors>
  <commentList>
    <comment ref="B8" authorId="0" shapeId="0">
      <text>
        <r>
          <rPr>
            <b/>
            <sz val="9"/>
            <color indexed="81"/>
            <rFont val="Tahoma"/>
            <charset val="1"/>
          </rPr>
          <t>Pour rappel, les contrats de motif 2 ne peuvent etre conclus pour des durées inférieures à 48h.</t>
        </r>
      </text>
    </comment>
  </commentList>
</comments>
</file>

<file path=xl/comments4.xml><?xml version="1.0" encoding="utf-8"?>
<comments xmlns="http://schemas.openxmlformats.org/spreadsheetml/2006/main">
  <authors>
    <author>antoine.rouchon</author>
  </authors>
  <commentList>
    <comment ref="B14" authorId="0" shapeId="0">
      <text>
        <r>
          <rPr>
            <b/>
            <sz val="9"/>
            <color indexed="81"/>
            <rFont val="Tahoma"/>
            <charset val="1"/>
          </rPr>
          <t>Pour rappel, les contrats de motif 2 ne peuvent etre conclus pour des durées inférieures à 48h.</t>
        </r>
      </text>
    </comment>
    <comment ref="C14" authorId="0" shapeId="0">
      <text>
        <r>
          <rPr>
            <sz val="9"/>
            <color indexed="81"/>
            <rFont val="Tahoma"/>
            <family val="2"/>
          </rPr>
          <t>Le montant renseigné ne peut pas excéder 49 018,84 euros bruts annuels proratisés à la durée du contrat et majorés de l'indemnité de congés payés (9/52e)</t>
        </r>
      </text>
    </comment>
    <comment ref="G14" authorId="0" shapeId="0">
      <text>
        <r>
          <rPr>
            <sz val="9"/>
            <color indexed="81"/>
            <rFont val="Tahoma"/>
            <family val="2"/>
          </rPr>
          <t xml:space="preserve">
Le montant renseigné ne peut pas excéder 49 018,84 euros bruts annuels proratisés à la durée du contrat et majorés de l'indemnité de congés payés (9/52e)</t>
        </r>
      </text>
    </comment>
  </commentList>
</comments>
</file>

<file path=xl/sharedStrings.xml><?xml version="1.0" encoding="utf-8"?>
<sst xmlns="http://schemas.openxmlformats.org/spreadsheetml/2006/main" count="133" uniqueCount="57">
  <si>
    <t>Indemnité forfaitaire pour toute période de temps de travail additionnel</t>
  </si>
  <si>
    <t>Montant pour une nuit, un dimanche ou un jour férié</t>
  </si>
  <si>
    <t>Montant pour une DJ</t>
  </si>
  <si>
    <t>Montant pour un mois en DJ</t>
  </si>
  <si>
    <t>Montant pour un mois en heures</t>
  </si>
  <si>
    <t>Montant par semaine en DJ</t>
  </si>
  <si>
    <t>Emoluments de base (Hors gardes et TTA)</t>
  </si>
  <si>
    <t>Montant par semaine en heures</t>
  </si>
  <si>
    <t>Rappel du plafond annuel</t>
  </si>
  <si>
    <t>A remplir</t>
  </si>
  <si>
    <t>Coût calculé</t>
  </si>
  <si>
    <t>Astreintes</t>
  </si>
  <si>
    <t>indemnité forfaitaire de base pour une nuit ou deux demi-journées</t>
  </si>
  <si>
    <t>indemnité forfaitaire de base pour une demi-astreinte de nuit ou le samedi après-midi</t>
  </si>
  <si>
    <t>Astreinte en TTA</t>
  </si>
  <si>
    <t xml:space="preserve">Forfait 2 pour les activités liées au fonctionnement des blocs opératoires </t>
  </si>
  <si>
    <t>Astreinte ayant donné lieu à déplacement (plage de 5 heures)</t>
  </si>
  <si>
    <t>Le cas échéant : nombre d'astreinte à domicile par demi-période :</t>
  </si>
  <si>
    <t>Le cas échéant : nombre de demi-nuit, samedi après-midi, demi-dimanche ou demi jour férié (indemnités de garde) :</t>
  </si>
  <si>
    <t>Le cas échéant : nombre de demi-périodes de TTA (en DJ - 1 DJ = 5h) :</t>
  </si>
  <si>
    <t>le cas échéant : nombre d'astreinte par forfait pour les activités liées au bloc opératoire :</t>
  </si>
  <si>
    <t>Eléments de rémunération</t>
  </si>
  <si>
    <t>Forfait d'astreinte</t>
  </si>
  <si>
    <t>Indemnités de garde</t>
  </si>
  <si>
    <t>Emoluments de base</t>
  </si>
  <si>
    <t>Indemnités d'astreinte</t>
  </si>
  <si>
    <t>Nombre de semaines définies au contrat :</t>
  </si>
  <si>
    <t>Nombre de demi-journées définies au contrat :</t>
  </si>
  <si>
    <t>Nombre d'heure définies au contrat :</t>
  </si>
  <si>
    <t>Montant par heure (praticien en temps continu)</t>
  </si>
  <si>
    <t>Nombre d'heure par semaine prévues au contrat :</t>
  </si>
  <si>
    <t>Nombre de demi-journée par semaine prévues au contrat</t>
  </si>
  <si>
    <t>Majoration de 40% applicable en outre-mer (indiquer "oui" le cas échéant) :</t>
  </si>
  <si>
    <t>Montant pour une période</t>
  </si>
  <si>
    <t>Montant pour une demi-période</t>
  </si>
  <si>
    <t>Montant pour une demi-nuit ou un samedi après-midi</t>
  </si>
  <si>
    <t>Simulateur pour des contrats de durées inférieures à une semaine</t>
  </si>
  <si>
    <t>Plafond de la part variable</t>
  </si>
  <si>
    <t>Indemnités de TTA</t>
  </si>
  <si>
    <t>Indemnité de sujétion (garde)</t>
  </si>
  <si>
    <t>Le cas échéant : nombre d'astreinte par forfait pour les activités liées au bloc opératoire :</t>
  </si>
  <si>
    <t>Cette part variable est proratisée au nombre de demi-journées.
En outre-mer, la majoration de 40% ne s'applique pas à cette part variable.</t>
  </si>
  <si>
    <t xml:space="preserve">Simulateur pour des contrats de durées supérieures à une semaine </t>
  </si>
  <si>
    <t>Simulateur pour des contrats de durées supérieures à une semaine</t>
  </si>
  <si>
    <t>Les montants ici indiqués ne tiennent pas compte des 9/52e pour congés payés.</t>
  </si>
  <si>
    <t>Recrutement sur motif 2 impliquant une part variabale(indiquer "oui" le cas échéant)</t>
  </si>
  <si>
    <t>Recrutement sur motif 2 impliquant une part variable (indiquer "oui" le cas échéant)</t>
  </si>
  <si>
    <r>
      <t xml:space="preserve">Part variabale: </t>
    </r>
    <r>
      <rPr>
        <b/>
        <i/>
        <sz val="10"/>
        <rFont val="Calibri"/>
        <family val="2"/>
      </rPr>
      <t>indiquer le montant</t>
    </r>
  </si>
  <si>
    <r>
      <t xml:space="preserve">Part variable (contrat de motif 2) </t>
    </r>
    <r>
      <rPr>
        <b/>
        <i/>
        <sz val="10"/>
        <rFont val="Calibri"/>
        <family val="2"/>
      </rPr>
      <t>indiquer le montant</t>
    </r>
  </si>
  <si>
    <t>Base de données en euros bruts</t>
  </si>
  <si>
    <t>Plafond de rémunération applicable en euros bruts :</t>
  </si>
  <si>
    <t>Plafond de rémunération applicable en euros bruts:</t>
  </si>
  <si>
    <t>Dans le cadre d'un recrutement sur un contrat de motif 2, dans les conditions prévues par la réglementation et en adéquation avec les lignes directrices définies par les ARS, le montant des émoluments d'un praticien peut dépasser le plafond règlementaire inscrit dans l'outil (70 111,16 euros bruts annuels pour un temps plein), dans la limite de 119 130 euros bruts annuels (majorés pour les contrats de moins d'un mois des 9/52e de congés payés), ce qui correspond à une part variable d'un montant maximal de 49 018,84 euros bruts annuels pour un temps plein.
Pour les praticiens bénéficiant de la majoration outre-mer, en cas de recrutement sur le motif 2, les émoluments du praticien ne peuvent en tout état de cause excéder 119 130 euros bruts annuels, majoration de 40% et part variable liée au recrutement sur motif 2 comprises.</t>
  </si>
  <si>
    <t>Dans le cadre d'un recrutement sur un contrat de motif 2, dans les conditions prévues par la réglementation et en adéquation avec les lignes directrices définies par les ARS, le montant des émoluments d'un praticien peut dépasser le plafond règlementaire inscrit dans l'outil (70 111,16 euros bruts annuels pour un temps plein), dans la limite de 119 130 euros bruts annuels (majorés pour les contrats de moins d'un mois des 9/52e de congés payés), ce qui correspond à une part variable d'un montant maximal de 49 018,84 euros bruts annuels  pour un temps plein.
Pour les praticiens bénéficiant de la majoration outre-mer, en cas de recrutement sur le motif 2, les émoluments du praticien ne peuvent en tout état de cause excéder 119 130 euros bruts annuels, majoration de 40% et part variable liée au recrutement sur motif 2 comprises.</t>
  </si>
  <si>
    <t xml:space="preserve">Ce document est un outil permettant d’identifier les plafonds de rémunération applicables dans le cadre de la mise en œuvre des contrôles comptables sur les dépenses d’intérim médical et les CDD des personnels médicaux. Il ne s’agit pas d’un simulateur de paye. Il ne permet donc pas de déterminer le montant exact de rémunération dû à un praticien. Ainsi, pour les praticiens contractuels, cet outil est construit à partir des plafonds de rémunération prévus par la réglementation, soit 70 111,16 € bruts annuels pour un temps plein et 119 130€ bruts annuels pour un contrat motif 2. Il ne tient pas compte de l’état réel de la rémunération du praticien telle que négociée avec l’établissement et précisée par le contrat de travail. 
</t>
  </si>
  <si>
    <t>Cet onglet V2 propose une autre modalité d'identification du plafond de rémunération pour les contrats de motif 2. Le montant de la part variable est à renseigner en bas de tableau, manuellement.</t>
  </si>
  <si>
    <t>NB: La majoration de 50% des indemnités de garde applicable jusqu'au 31 août 2023 est ici prise en compte. Lorsque cette majoration ne sera plus applicable, il conviendra de supprimer en H8 et H9 le coefficient de majoration de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</si>
</sst>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quot;€&quot;"/>
    <numFmt numFmtId="165" formatCode="#,##0.00\ &quot;€&quot;"/>
    <numFmt numFmtId="166" formatCode="#,##0.000\ &quot;€&quot;"/>
  </numFmts>
  <fonts count="44" x14ac:knownFonts="1">
    <font>
      <sz val="11"/>
      <color theme="1"/>
      <name val="Calibri"/>
      <family val="2"/>
      <scheme val="minor"/>
    </font>
    <font>
      <sz val="11"/>
      <color theme="1"/>
      <name val="Blackadder ITC"/>
      <family val="5"/>
    </font>
    <font>
      <sz val="9"/>
      <color theme="1"/>
      <name val="Blackadder ITC"/>
      <family val="5"/>
    </font>
    <font>
      <b/>
      <sz val="9"/>
      <color theme="8" tint="-0.499984740745262"/>
      <name val="Blackadder ITC"/>
      <family val="5"/>
    </font>
    <font>
      <sz val="10"/>
      <name val="MS Sans Serif"/>
      <family val="2"/>
    </font>
    <font>
      <b/>
      <sz val="9"/>
      <color rgb="FFFF0000"/>
      <name val="Blackadder ITC"/>
      <family val="5"/>
    </font>
    <font>
      <b/>
      <u/>
      <sz val="16"/>
      <color theme="1"/>
      <name val="Calibri"/>
      <family val="2"/>
      <scheme val="minor"/>
    </font>
    <font>
      <b/>
      <sz val="9"/>
      <color rgb="FFFF0000"/>
      <name val="Calibri"/>
      <family val="2"/>
    </font>
    <font>
      <b/>
      <sz val="9"/>
      <name val="Blackadder ITC"/>
      <family val="5"/>
    </font>
    <font>
      <b/>
      <sz val="9"/>
      <color theme="8" tint="-0.499984740745262"/>
      <name val="Calibri"/>
      <family val="2"/>
    </font>
    <font>
      <sz val="9"/>
      <name val="Calibri"/>
      <family val="2"/>
    </font>
    <font>
      <b/>
      <sz val="16"/>
      <color rgb="FFFF0000"/>
      <name val="Calibri"/>
      <family val="2"/>
      <scheme val="minor"/>
    </font>
    <font>
      <b/>
      <sz val="9"/>
      <name val="Calibri"/>
      <family val="2"/>
    </font>
    <font>
      <b/>
      <sz val="10"/>
      <color rgb="FFFF0000"/>
      <name val="Calibri"/>
      <family val="2"/>
      <scheme val="minor"/>
    </font>
    <font>
      <sz val="10"/>
      <color theme="1"/>
      <name val="Calibri"/>
      <family val="2"/>
      <scheme val="minor"/>
    </font>
    <font>
      <b/>
      <sz val="10"/>
      <color theme="8" tint="-0.499984740745262"/>
      <name val="Calibri"/>
      <family val="2"/>
      <scheme val="minor"/>
    </font>
    <font>
      <b/>
      <sz val="10"/>
      <name val="Calibri"/>
      <family val="2"/>
      <scheme val="minor"/>
    </font>
    <font>
      <sz val="10"/>
      <name val="Calibri"/>
      <family val="2"/>
      <scheme val="minor"/>
    </font>
    <font>
      <sz val="9"/>
      <color theme="1"/>
      <name val="Calibri"/>
      <family val="2"/>
    </font>
    <font>
      <b/>
      <sz val="9"/>
      <color rgb="FF002060"/>
      <name val="Calibri"/>
      <family val="2"/>
    </font>
    <font>
      <sz val="9"/>
      <color rgb="FF000000"/>
      <name val="Calibri"/>
      <family val="2"/>
    </font>
    <font>
      <sz val="9"/>
      <color rgb="FFFF0000"/>
      <name val="Calibri"/>
      <family val="2"/>
    </font>
    <font>
      <b/>
      <sz val="14"/>
      <color theme="8" tint="-0.249977111117893"/>
      <name val="Calibri"/>
      <family val="2"/>
      <scheme val="minor"/>
    </font>
    <font>
      <b/>
      <sz val="11"/>
      <color rgb="FF002060"/>
      <name val="Calibri"/>
      <family val="2"/>
      <scheme val="minor"/>
    </font>
    <font>
      <b/>
      <sz val="11"/>
      <color rgb="FF002060"/>
      <name val="Calibri"/>
      <family val="2"/>
    </font>
    <font>
      <b/>
      <sz val="10"/>
      <color theme="8" tint="-0.499984740745262"/>
      <name val="Calibri"/>
      <family val="2"/>
    </font>
    <font>
      <b/>
      <sz val="10"/>
      <color rgb="FFFF0000"/>
      <name val="Calibri"/>
      <family val="2"/>
    </font>
    <font>
      <sz val="10"/>
      <color theme="1"/>
      <name val="Calibri"/>
      <family val="2"/>
    </font>
    <font>
      <b/>
      <sz val="10"/>
      <name val="Calibri"/>
      <family val="2"/>
    </font>
    <font>
      <sz val="10"/>
      <name val="Calibri"/>
      <family val="2"/>
    </font>
    <font>
      <b/>
      <sz val="9"/>
      <color theme="1"/>
      <name val="Calibri"/>
      <family val="2"/>
    </font>
    <font>
      <sz val="9"/>
      <color rgb="FFFF0000"/>
      <name val="Calibri"/>
      <family val="2"/>
      <scheme val="minor"/>
    </font>
    <font>
      <sz val="11"/>
      <color rgb="FFFF0000"/>
      <name val="Calibri"/>
      <family val="2"/>
      <scheme val="minor"/>
    </font>
    <font>
      <b/>
      <sz val="12"/>
      <color theme="1"/>
      <name val="Calibri"/>
      <family val="2"/>
      <scheme val="minor"/>
    </font>
    <font>
      <b/>
      <sz val="12"/>
      <color rgb="FFFF0000"/>
      <name val="Calibri Light"/>
      <family val="2"/>
      <scheme val="major"/>
    </font>
    <font>
      <b/>
      <i/>
      <sz val="10"/>
      <name val="Calibri"/>
      <family val="2"/>
    </font>
    <font>
      <sz val="9"/>
      <color indexed="81"/>
      <name val="Tahoma"/>
      <family val="2"/>
    </font>
    <font>
      <b/>
      <sz val="11"/>
      <color rgb="FFFF0000"/>
      <name val="Calibri"/>
      <family val="2"/>
      <scheme val="minor"/>
    </font>
    <font>
      <b/>
      <sz val="10"/>
      <color rgb="FFFF0000"/>
      <name val="Calibri Light"/>
      <family val="2"/>
      <scheme val="major"/>
    </font>
    <font>
      <b/>
      <sz val="10"/>
      <color theme="1"/>
      <name val="Calibri"/>
      <family val="2"/>
      <scheme val="minor"/>
    </font>
    <font>
      <b/>
      <sz val="12"/>
      <color rgb="FFFF0000"/>
      <name val="Calibri"/>
      <family val="2"/>
      <scheme val="minor"/>
    </font>
    <font>
      <sz val="12"/>
      <color rgb="FFFF0000"/>
      <name val="Calibri"/>
      <family val="2"/>
      <scheme val="minor"/>
    </font>
    <font>
      <sz val="9"/>
      <color indexed="81"/>
      <name val="Tahoma"/>
      <charset val="1"/>
    </font>
    <font>
      <b/>
      <sz val="9"/>
      <color indexed="81"/>
      <name val="Tahoma"/>
      <charset val="1"/>
    </font>
  </fonts>
  <fills count="11">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
      <patternFill patternType="solid">
        <fgColor theme="7" tint="0.59999389629810485"/>
        <bgColor indexed="64"/>
      </patternFill>
    </fill>
    <fill>
      <patternFill patternType="solid">
        <fgColor theme="1"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0" fontId="4" fillId="0" borderId="0" applyFont="0" applyFill="0" applyBorder="0" applyAlignment="0" applyProtection="0"/>
  </cellStyleXfs>
  <cellXfs count="123">
    <xf numFmtId="0" fontId="0" fillId="0" borderId="0" xfId="0"/>
    <xf numFmtId="0" fontId="1" fillId="0" borderId="0" xfId="0" applyFont="1"/>
    <xf numFmtId="0" fontId="2" fillId="0" borderId="0" xfId="0" applyFont="1"/>
    <xf numFmtId="0" fontId="2" fillId="0" borderId="0" xfId="0" applyFont="1" applyAlignment="1">
      <alignment wrapText="1" shrinkToFit="1"/>
    </xf>
    <xf numFmtId="0" fontId="1" fillId="0" borderId="0" xfId="0" applyFont="1" applyAlignment="1">
      <alignment wrapText="1" shrinkToFit="1"/>
    </xf>
    <xf numFmtId="165" fontId="1" fillId="0" borderId="0" xfId="0" applyNumberFormat="1" applyFont="1"/>
    <xf numFmtId="0" fontId="2" fillId="0" borderId="0" xfId="0" applyFont="1" applyAlignment="1">
      <alignment horizontal="center" vertical="center" wrapText="1" shrinkToFit="1"/>
    </xf>
    <xf numFmtId="0" fontId="2" fillId="0" borderId="0" xfId="0" applyFont="1" applyAlignment="1">
      <alignment horizontal="center" vertical="center"/>
    </xf>
    <xf numFmtId="166" fontId="5" fillId="0" borderId="0" xfId="0" applyNumberFormat="1" applyFont="1" applyBorder="1" applyAlignment="1">
      <alignment horizontal="center" vertical="center"/>
    </xf>
    <xf numFmtId="0" fontId="3" fillId="6" borderId="0" xfId="0" applyFont="1" applyFill="1" applyBorder="1" applyAlignment="1">
      <alignment horizontal="left" vertical="center" wrapText="1" shrinkToFit="1"/>
    </xf>
    <xf numFmtId="0" fontId="3" fillId="6" borderId="0" xfId="0" applyFont="1" applyFill="1" applyBorder="1" applyAlignment="1">
      <alignment horizontal="center" vertical="center" wrapText="1" shrinkToFit="1"/>
    </xf>
    <xf numFmtId="164" fontId="9" fillId="3" borderId="1" xfId="0" applyNumberFormat="1" applyFont="1" applyFill="1" applyBorder="1" applyAlignment="1">
      <alignment horizontal="center" vertical="center" wrapText="1" shrinkToFit="1"/>
    </xf>
    <xf numFmtId="164" fontId="9" fillId="3" borderId="1" xfId="0" applyNumberFormat="1" applyFont="1" applyFill="1" applyBorder="1" applyAlignment="1">
      <alignment wrapText="1" shrinkToFit="1"/>
    </xf>
    <xf numFmtId="164" fontId="10" fillId="0" borderId="1" xfId="0" applyNumberFormat="1" applyFont="1" applyBorder="1" applyAlignment="1">
      <alignment horizontal="center" vertical="center" wrapText="1" shrinkToFit="1"/>
    </xf>
    <xf numFmtId="0" fontId="8" fillId="6" borderId="1" xfId="0" applyFont="1" applyFill="1" applyBorder="1" applyAlignment="1">
      <alignment horizontal="left" vertical="center" wrapText="1" shrinkToFit="1"/>
    </xf>
    <xf numFmtId="0" fontId="14" fillId="0" borderId="0" xfId="0" applyFont="1"/>
    <xf numFmtId="0" fontId="15" fillId="6" borderId="1" xfId="0" applyFont="1" applyFill="1" applyBorder="1" applyAlignment="1">
      <alignment horizontal="center" vertical="center"/>
    </xf>
    <xf numFmtId="0" fontId="13" fillId="6" borderId="1" xfId="0" applyFont="1" applyFill="1" applyBorder="1" applyAlignment="1">
      <alignment horizontal="center" vertical="center"/>
    </xf>
    <xf numFmtId="0" fontId="16" fillId="6" borderId="1" xfId="0" applyFont="1" applyFill="1" applyBorder="1" applyAlignment="1">
      <alignment horizontal="left" vertical="center" wrapText="1" shrinkToFit="1"/>
    </xf>
    <xf numFmtId="0" fontId="13" fillId="8" borderId="1" xfId="0" applyFont="1" applyFill="1" applyBorder="1" applyAlignment="1">
      <alignment horizontal="center" vertical="center" wrapText="1" shrinkToFit="1"/>
    </xf>
    <xf numFmtId="166" fontId="17" fillId="0" borderId="1" xfId="0" applyNumberFormat="1" applyFont="1" applyBorder="1" applyAlignment="1">
      <alignment horizontal="center" vertical="center"/>
    </xf>
    <xf numFmtId="0" fontId="13" fillId="9" borderId="1" xfId="0" applyFont="1" applyFill="1" applyBorder="1" applyAlignment="1">
      <alignment horizontal="center" vertical="center" wrapText="1" shrinkToFit="1"/>
    </xf>
    <xf numFmtId="0" fontId="16" fillId="6" borderId="1" xfId="0" applyFont="1" applyFill="1" applyBorder="1" applyAlignment="1">
      <alignment vertical="center" wrapText="1" shrinkToFit="1"/>
    </xf>
    <xf numFmtId="166" fontId="17" fillId="0" borderId="12" xfId="0" applyNumberFormat="1" applyFont="1" applyBorder="1" applyAlignment="1">
      <alignment horizontal="center" vertical="center"/>
    </xf>
    <xf numFmtId="166" fontId="13" fillId="9" borderId="10" xfId="0" applyNumberFormat="1" applyFont="1" applyFill="1" applyBorder="1" applyAlignment="1">
      <alignment horizontal="center" vertical="center"/>
    </xf>
    <xf numFmtId="166" fontId="13" fillId="5" borderId="10" xfId="0" applyNumberFormat="1" applyFont="1" applyFill="1" applyBorder="1" applyAlignment="1">
      <alignment horizontal="center" vertical="center"/>
    </xf>
    <xf numFmtId="0" fontId="9" fillId="3" borderId="1" xfId="0" applyFont="1" applyFill="1" applyBorder="1" applyAlignment="1">
      <alignment horizontal="center" vertical="center" wrapText="1" shrinkToFit="1"/>
    </xf>
    <xf numFmtId="164" fontId="10" fillId="0" borderId="0" xfId="0" applyNumberFormat="1" applyFont="1" applyBorder="1" applyAlignment="1">
      <alignment horizontal="center" vertical="center" wrapText="1" shrinkToFit="1"/>
    </xf>
    <xf numFmtId="0" fontId="18" fillId="0" borderId="0" xfId="0" applyFont="1" applyAlignment="1">
      <alignment wrapText="1" shrinkToFit="1"/>
    </xf>
    <xf numFmtId="0" fontId="18" fillId="0" borderId="0" xfId="0" applyFont="1"/>
    <xf numFmtId="164" fontId="18" fillId="0" borderId="0" xfId="0" applyNumberFormat="1" applyFont="1"/>
    <xf numFmtId="165" fontId="18" fillId="0" borderId="0" xfId="0" applyNumberFormat="1" applyFont="1"/>
    <xf numFmtId="0" fontId="20" fillId="3" borderId="1" xfId="0" applyFont="1" applyFill="1" applyBorder="1" applyAlignment="1">
      <alignment horizontal="left" vertical="center" wrapText="1"/>
    </xf>
    <xf numFmtId="165" fontId="20" fillId="0" borderId="1" xfId="0" applyNumberFormat="1" applyFont="1" applyBorder="1" applyAlignment="1">
      <alignment horizontal="right" vertical="center" wrapText="1"/>
    </xf>
    <xf numFmtId="0" fontId="18" fillId="3" borderId="1" xfId="0" applyFont="1" applyFill="1" applyBorder="1" applyAlignment="1">
      <alignment horizontal="left" vertical="center" wrapText="1"/>
    </xf>
    <xf numFmtId="165" fontId="20" fillId="0" borderId="1" xfId="0" applyNumberFormat="1" applyFont="1" applyBorder="1" applyAlignment="1">
      <alignment horizontal="right" vertical="center"/>
    </xf>
    <xf numFmtId="165" fontId="18" fillId="0" borderId="1" xfId="0" applyNumberFormat="1" applyFont="1" applyBorder="1" applyAlignment="1">
      <alignment horizontal="right" vertical="center" wrapText="1"/>
    </xf>
    <xf numFmtId="0" fontId="22" fillId="0" borderId="0" xfId="0" applyFont="1" applyAlignment="1">
      <alignment horizontal="center"/>
    </xf>
    <xf numFmtId="164" fontId="9" fillId="3" borderId="1" xfId="0" applyNumberFormat="1" applyFont="1" applyFill="1" applyBorder="1" applyAlignment="1">
      <alignment horizontal="left" vertical="center" wrapText="1" shrinkToFit="1"/>
    </xf>
    <xf numFmtId="0" fontId="16" fillId="6" borderId="1" xfId="0" applyFont="1" applyFill="1" applyBorder="1" applyAlignment="1">
      <alignment horizontal="left" vertical="center"/>
    </xf>
    <xf numFmtId="0" fontId="15" fillId="10" borderId="1" xfId="0" applyFont="1" applyFill="1" applyBorder="1" applyAlignment="1">
      <alignment horizontal="center" vertical="center"/>
    </xf>
    <xf numFmtId="0" fontId="13" fillId="9" borderId="1" xfId="0" applyFont="1" applyFill="1" applyBorder="1" applyAlignment="1">
      <alignment horizontal="center" vertical="center"/>
    </xf>
    <xf numFmtId="164" fontId="24" fillId="6" borderId="0" xfId="0" applyNumberFormat="1" applyFont="1" applyFill="1" applyBorder="1" applyAlignment="1">
      <alignment wrapText="1" shrinkToFit="1"/>
    </xf>
    <xf numFmtId="0" fontId="24" fillId="0" borderId="0" xfId="0" applyFont="1"/>
    <xf numFmtId="164" fontId="10" fillId="3" borderId="4" xfId="0" applyNumberFormat="1" applyFont="1" applyFill="1" applyBorder="1" applyAlignment="1">
      <alignment horizontal="left" vertical="center"/>
    </xf>
    <xf numFmtId="164" fontId="10" fillId="3" borderId="4" xfId="0" applyNumberFormat="1" applyFont="1" applyFill="1" applyBorder="1" applyAlignment="1">
      <alignment horizontal="left" vertical="center" wrapText="1"/>
    </xf>
    <xf numFmtId="164" fontId="10" fillId="3" borderId="6" xfId="0" applyNumberFormat="1" applyFont="1" applyFill="1" applyBorder="1" applyAlignment="1">
      <alignment horizontal="left" vertical="center"/>
    </xf>
    <xf numFmtId="164" fontId="10" fillId="0" borderId="5" xfId="0" applyNumberFormat="1" applyFont="1" applyBorder="1" applyAlignment="1">
      <alignment vertical="center"/>
    </xf>
    <xf numFmtId="164" fontId="10" fillId="3" borderId="4" xfId="0" applyNumberFormat="1" applyFont="1" applyFill="1" applyBorder="1" applyAlignment="1">
      <alignment vertical="center"/>
    </xf>
    <xf numFmtId="164" fontId="10" fillId="0" borderId="7" xfId="0" applyNumberFormat="1" applyFont="1" applyBorder="1" applyAlignment="1">
      <alignment vertical="center"/>
    </xf>
    <xf numFmtId="166" fontId="0" fillId="0" borderId="0" xfId="0" applyNumberFormat="1"/>
    <xf numFmtId="0" fontId="27" fillId="0" borderId="0" xfId="0" applyFont="1"/>
    <xf numFmtId="0" fontId="25" fillId="6" borderId="1" xfId="0" applyFont="1" applyFill="1" applyBorder="1" applyAlignment="1">
      <alignment horizontal="center" vertical="center"/>
    </xf>
    <xf numFmtId="0" fontId="26" fillId="6" borderId="1" xfId="0" applyFont="1" applyFill="1" applyBorder="1" applyAlignment="1">
      <alignment horizontal="center" vertical="center"/>
    </xf>
    <xf numFmtId="0" fontId="28" fillId="6" borderId="1" xfId="0" applyFont="1" applyFill="1" applyBorder="1" applyAlignment="1">
      <alignment horizontal="left" vertical="center"/>
    </xf>
    <xf numFmtId="0" fontId="26" fillId="9" borderId="1" xfId="0" applyFont="1" applyFill="1" applyBorder="1" applyAlignment="1">
      <alignment horizontal="center" vertical="center"/>
    </xf>
    <xf numFmtId="0" fontId="25" fillId="10" borderId="1" xfId="0" applyFont="1" applyFill="1" applyBorder="1" applyAlignment="1">
      <alignment horizontal="center" vertical="center"/>
    </xf>
    <xf numFmtId="0" fontId="28" fillId="6" borderId="1" xfId="0" applyFont="1" applyFill="1" applyBorder="1" applyAlignment="1">
      <alignment horizontal="left" vertical="center" wrapText="1" shrinkToFit="1"/>
    </xf>
    <xf numFmtId="0" fontId="26" fillId="8" borderId="1" xfId="0" applyFont="1" applyFill="1" applyBorder="1" applyAlignment="1">
      <alignment horizontal="center" vertical="center" wrapText="1" shrinkToFit="1"/>
    </xf>
    <xf numFmtId="166" fontId="29" fillId="0" borderId="1" xfId="0" applyNumberFormat="1" applyFont="1" applyBorder="1" applyAlignment="1">
      <alignment horizontal="center" vertical="center"/>
    </xf>
    <xf numFmtId="0" fontId="26" fillId="9" borderId="1" xfId="0" applyFont="1" applyFill="1" applyBorder="1" applyAlignment="1">
      <alignment horizontal="center" vertical="center" wrapText="1" shrinkToFit="1"/>
    </xf>
    <xf numFmtId="166" fontId="29" fillId="0" borderId="1" xfId="0" quotePrefix="1" applyNumberFormat="1" applyFont="1" applyBorder="1" applyAlignment="1">
      <alignment horizontal="center" vertical="center"/>
    </xf>
    <xf numFmtId="0" fontId="28" fillId="6" borderId="1" xfId="0" applyFont="1" applyFill="1" applyBorder="1" applyAlignment="1">
      <alignment vertical="center" wrapText="1" shrinkToFit="1"/>
    </xf>
    <xf numFmtId="166" fontId="29" fillId="0" borderId="12" xfId="0" applyNumberFormat="1" applyFont="1" applyBorder="1" applyAlignment="1">
      <alignment horizontal="center" vertical="center"/>
    </xf>
    <xf numFmtId="166" fontId="26" fillId="8" borderId="10" xfId="0" applyNumberFormat="1" applyFont="1" applyFill="1" applyBorder="1" applyAlignment="1">
      <alignment horizontal="center" vertical="center"/>
    </xf>
    <xf numFmtId="166" fontId="26" fillId="9" borderId="10" xfId="0" applyNumberFormat="1" applyFont="1" applyFill="1" applyBorder="1" applyAlignment="1">
      <alignment horizontal="center" vertical="center"/>
    </xf>
    <xf numFmtId="165" fontId="21" fillId="0" borderId="3" xfId="0" applyNumberFormat="1" applyFont="1" applyBorder="1"/>
    <xf numFmtId="165" fontId="18" fillId="0" borderId="7" xfId="0" applyNumberFormat="1" applyFont="1" applyBorder="1"/>
    <xf numFmtId="164" fontId="9" fillId="0" borderId="0" xfId="0" applyNumberFormat="1" applyFont="1" applyFill="1" applyBorder="1" applyAlignment="1">
      <alignment wrapText="1" shrinkToFit="1"/>
    </xf>
    <xf numFmtId="0" fontId="12" fillId="2" borderId="16" xfId="0" applyFont="1" applyFill="1" applyBorder="1" applyAlignment="1">
      <alignment horizontal="left" vertical="center"/>
    </xf>
    <xf numFmtId="0" fontId="30" fillId="2" borderId="17" xfId="0" applyFont="1" applyFill="1" applyBorder="1"/>
    <xf numFmtId="0" fontId="2" fillId="0" borderId="8" xfId="0" applyFont="1" applyBorder="1" applyAlignment="1">
      <alignment wrapText="1" shrinkToFit="1"/>
    </xf>
    <xf numFmtId="0" fontId="25" fillId="8" borderId="9" xfId="0" applyFont="1" applyFill="1" applyBorder="1" applyAlignment="1">
      <alignment horizontal="left" vertical="center" shrinkToFit="1"/>
    </xf>
    <xf numFmtId="0" fontId="25" fillId="9" borderId="9" xfId="0" applyFont="1" applyFill="1" applyBorder="1" applyAlignment="1">
      <alignment horizontal="left" vertical="center" shrinkToFit="1"/>
    </xf>
    <xf numFmtId="0" fontId="13" fillId="6" borderId="1" xfId="0" applyFont="1" applyFill="1" applyBorder="1" applyAlignment="1">
      <alignment horizontal="center" vertical="center"/>
    </xf>
    <xf numFmtId="0" fontId="25" fillId="9" borderId="21" xfId="0" applyFont="1" applyFill="1" applyBorder="1" applyAlignment="1">
      <alignment horizontal="left" vertical="center" shrinkToFit="1"/>
    </xf>
    <xf numFmtId="0" fontId="25" fillId="8" borderId="21" xfId="0" applyFont="1" applyFill="1" applyBorder="1" applyAlignment="1">
      <alignment horizontal="left" vertical="center" shrinkToFit="1"/>
    </xf>
    <xf numFmtId="0" fontId="2" fillId="0" borderId="0" xfId="0" applyFont="1" applyBorder="1" applyAlignment="1">
      <alignment wrapText="1" shrinkToFit="1"/>
    </xf>
    <xf numFmtId="0" fontId="37" fillId="2" borderId="0" xfId="0" applyFont="1" applyFill="1" applyAlignment="1">
      <alignment horizontal="center" vertical="top" wrapText="1"/>
    </xf>
    <xf numFmtId="0" fontId="32" fillId="2" borderId="0" xfId="0" applyFont="1" applyFill="1" applyAlignment="1">
      <alignment horizontal="center" vertical="top"/>
    </xf>
    <xf numFmtId="0" fontId="2" fillId="0" borderId="8" xfId="0" applyFont="1" applyBorder="1" applyAlignment="1">
      <alignment wrapText="1" shrinkToFit="1"/>
    </xf>
    <xf numFmtId="0" fontId="0" fillId="0" borderId="8" xfId="0" applyBorder="1" applyAlignment="1">
      <alignment wrapText="1" shrinkToFit="1"/>
    </xf>
    <xf numFmtId="0" fontId="6" fillId="0" borderId="0" xfId="0" applyFont="1" applyAlignment="1">
      <alignment horizontal="center"/>
    </xf>
    <xf numFmtId="0" fontId="11" fillId="6" borderId="1" xfId="0" applyFont="1" applyFill="1" applyBorder="1" applyAlignment="1">
      <alignment horizontal="center" vertical="center"/>
    </xf>
    <xf numFmtId="0" fontId="25" fillId="8" borderId="9" xfId="0" applyFont="1" applyFill="1" applyBorder="1" applyAlignment="1">
      <alignment horizontal="left" vertical="center" shrinkToFit="1"/>
    </xf>
    <xf numFmtId="0" fontId="27" fillId="8" borderId="11" xfId="0" applyFont="1" applyFill="1" applyBorder="1" applyAlignment="1">
      <alignment vertical="center" shrinkToFit="1"/>
    </xf>
    <xf numFmtId="0" fontId="25" fillId="9" borderId="9" xfId="0" applyFont="1" applyFill="1" applyBorder="1" applyAlignment="1">
      <alignment horizontal="left" vertical="center" shrinkToFit="1"/>
    </xf>
    <xf numFmtId="0" fontId="27" fillId="9" borderId="11" xfId="0" applyFont="1" applyFill="1" applyBorder="1" applyAlignment="1">
      <alignment vertical="center" shrinkToFit="1"/>
    </xf>
    <xf numFmtId="0" fontId="25" fillId="6" borderId="12" xfId="0" applyFont="1" applyFill="1" applyBorder="1" applyAlignment="1">
      <alignment horizontal="center" vertical="center"/>
    </xf>
    <xf numFmtId="0" fontId="27" fillId="0" borderId="13" xfId="0" applyFont="1" applyBorder="1" applyAlignment="1">
      <alignment horizontal="center" vertical="center"/>
    </xf>
    <xf numFmtId="0" fontId="26" fillId="6" borderId="12" xfId="0" applyFont="1" applyFill="1" applyBorder="1" applyAlignment="1">
      <alignment horizontal="center" vertical="center"/>
    </xf>
    <xf numFmtId="0" fontId="11" fillId="2" borderId="0" xfId="0" applyFont="1" applyFill="1" applyAlignment="1">
      <alignment horizontal="left" wrapText="1"/>
    </xf>
    <xf numFmtId="0" fontId="32" fillId="2" borderId="0" xfId="0" applyFont="1" applyFill="1" applyAlignment="1"/>
    <xf numFmtId="0" fontId="34" fillId="8" borderId="20" xfId="0" applyFont="1" applyFill="1" applyBorder="1" applyAlignment="1">
      <alignment horizontal="left" vertical="center" wrapText="1" shrinkToFit="1"/>
    </xf>
    <xf numFmtId="0" fontId="33" fillId="8" borderId="19" xfId="0" applyFont="1" applyFill="1" applyBorder="1" applyAlignment="1">
      <alignment horizontal="left"/>
    </xf>
    <xf numFmtId="0" fontId="33" fillId="8" borderId="18" xfId="0" applyFont="1" applyFill="1" applyBorder="1" applyAlignment="1">
      <alignment horizontal="left"/>
    </xf>
    <xf numFmtId="0" fontId="13" fillId="6" borderId="1" xfId="0" applyFont="1" applyFill="1" applyBorder="1" applyAlignment="1">
      <alignment horizontal="center" vertical="center"/>
    </xf>
    <xf numFmtId="0" fontId="15" fillId="5" borderId="9" xfId="0" applyFont="1" applyFill="1" applyBorder="1" applyAlignment="1">
      <alignment horizontal="left" vertical="center" shrinkToFit="1"/>
    </xf>
    <xf numFmtId="0" fontId="14" fillId="5" borderId="11" xfId="0" applyFont="1" applyFill="1" applyBorder="1" applyAlignment="1">
      <alignment vertical="center" shrinkToFit="1"/>
    </xf>
    <xf numFmtId="0" fontId="15" fillId="9" borderId="9" xfId="0" applyFont="1" applyFill="1" applyBorder="1" applyAlignment="1">
      <alignment horizontal="left" vertical="center" shrinkToFit="1"/>
    </xf>
    <xf numFmtId="0" fontId="14" fillId="9" borderId="11" xfId="0" applyFont="1" applyFill="1" applyBorder="1" applyAlignment="1">
      <alignment vertical="center" shrinkToFit="1"/>
    </xf>
    <xf numFmtId="0" fontId="15" fillId="6" borderId="12" xfId="0" applyFont="1" applyFill="1" applyBorder="1" applyAlignment="1">
      <alignment horizontal="center" vertical="center"/>
    </xf>
    <xf numFmtId="0" fontId="0" fillId="0" borderId="13" xfId="0" applyBorder="1" applyAlignment="1">
      <alignment horizontal="center" vertical="center"/>
    </xf>
    <xf numFmtId="0" fontId="13" fillId="6" borderId="12" xfId="0" applyFont="1" applyFill="1" applyBorder="1" applyAlignment="1">
      <alignment horizontal="center" vertical="center"/>
    </xf>
    <xf numFmtId="0" fontId="40" fillId="2" borderId="9" xfId="0" applyFont="1" applyFill="1" applyBorder="1" applyAlignment="1">
      <alignment horizontal="left" wrapText="1"/>
    </xf>
    <xf numFmtId="0" fontId="40" fillId="2" borderId="11" xfId="0" applyFont="1" applyFill="1" applyBorder="1" applyAlignment="1">
      <alignment horizontal="left" wrapText="1"/>
    </xf>
    <xf numFmtId="0" fontId="41" fillId="2" borderId="11" xfId="0" applyFont="1" applyFill="1" applyBorder="1" applyAlignment="1"/>
    <xf numFmtId="0" fontId="41" fillId="2" borderId="22" xfId="0" applyFont="1" applyFill="1" applyBorder="1" applyAlignment="1"/>
    <xf numFmtId="0" fontId="38" fillId="8" borderId="20" xfId="0" applyFont="1" applyFill="1" applyBorder="1" applyAlignment="1">
      <alignment horizontal="left" vertical="center" wrapText="1" shrinkToFit="1"/>
    </xf>
    <xf numFmtId="0" fontId="39" fillId="8" borderId="19" xfId="0" applyFont="1" applyFill="1" applyBorder="1" applyAlignment="1">
      <alignment horizontal="left"/>
    </xf>
    <xf numFmtId="0" fontId="39" fillId="8" borderId="18" xfId="0" applyFont="1" applyFill="1" applyBorder="1" applyAlignment="1">
      <alignment horizontal="left"/>
    </xf>
    <xf numFmtId="0" fontId="18" fillId="7" borderId="1" xfId="0" applyFont="1" applyFill="1" applyBorder="1" applyAlignment="1">
      <alignment horizontal="center" vertical="center" wrapText="1"/>
    </xf>
    <xf numFmtId="164" fontId="19" fillId="4" borderId="2" xfId="0" applyNumberFormat="1" applyFont="1" applyFill="1" applyBorder="1" applyAlignment="1">
      <alignment horizontal="center"/>
    </xf>
    <xf numFmtId="164" fontId="19" fillId="4" borderId="3" xfId="0" applyNumberFormat="1" applyFont="1" applyFill="1" applyBorder="1" applyAlignment="1">
      <alignment horizontal="center"/>
    </xf>
    <xf numFmtId="164" fontId="10" fillId="2" borderId="4" xfId="0" applyNumberFormat="1" applyFont="1" applyFill="1" applyBorder="1" applyAlignment="1">
      <alignment vertical="center"/>
    </xf>
    <xf numFmtId="164" fontId="18" fillId="2" borderId="5" xfId="0" applyNumberFormat="1" applyFont="1" applyFill="1" applyBorder="1" applyAlignment="1">
      <alignment vertical="center"/>
    </xf>
    <xf numFmtId="0" fontId="31" fillId="0" borderId="0" xfId="0" applyFont="1" applyAlignment="1">
      <alignment horizontal="left" vertical="top" wrapText="1"/>
    </xf>
    <xf numFmtId="164" fontId="7" fillId="0" borderId="0" xfId="0" applyNumberFormat="1" applyFont="1" applyBorder="1" applyAlignment="1">
      <alignment vertical="top" wrapText="1" shrinkToFit="1"/>
    </xf>
    <xf numFmtId="0" fontId="18" fillId="0" borderId="0" xfId="0" applyFont="1" applyAlignment="1">
      <alignment vertical="top"/>
    </xf>
    <xf numFmtId="0" fontId="0" fillId="0" borderId="0" xfId="0" applyAlignment="1"/>
    <xf numFmtId="0" fontId="31" fillId="0" borderId="14" xfId="0" applyFont="1" applyBorder="1" applyAlignment="1">
      <alignment horizontal="left" vertical="top" wrapText="1"/>
    </xf>
    <xf numFmtId="0" fontId="23" fillId="0" borderId="0" xfId="0" applyFont="1" applyAlignment="1"/>
    <xf numFmtId="0" fontId="0" fillId="0" borderId="15" xfId="0" applyBorder="1" applyAlignment="1"/>
  </cellXfs>
  <cellStyles count="2">
    <cellStyle name="Milliers 2" xfId="1"/>
    <cellStyle name="Normal" xfId="0" builtinId="0"/>
  </cellStyles>
  <dxfs count="0"/>
  <tableStyles count="0" defaultTableStyle="TableStyleMedium2" defaultPivotStyle="PivotStyleLight16"/>
  <colors>
    <mruColors>
      <color rgb="FF99CCFF"/>
      <color rgb="FFFFD243"/>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38100</xdr:rowOff>
    </xdr:from>
    <xdr:to>
      <xdr:col>16</xdr:col>
      <xdr:colOff>742950</xdr:colOff>
      <xdr:row>102</xdr:row>
      <xdr:rowOff>142874</xdr:rowOff>
    </xdr:to>
    <xdr:sp macro="" textlink="">
      <xdr:nvSpPr>
        <xdr:cNvPr id="2" name="ZoneTexte 1"/>
        <xdr:cNvSpPr txBox="1"/>
      </xdr:nvSpPr>
      <xdr:spPr>
        <a:xfrm>
          <a:off x="9525" y="1143000"/>
          <a:ext cx="12925425" cy="18773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u="none">
              <a:solidFill>
                <a:schemeClr val="accent5">
                  <a:lumMod val="50000"/>
                </a:schemeClr>
              </a:solidFill>
              <a:effectLst/>
              <a:latin typeface="+mn-lt"/>
              <a:ea typeface="+mn-ea"/>
              <a:cs typeface="+mn-cs"/>
            </a:rPr>
            <a:t>Méthodologie</a:t>
          </a:r>
        </a:p>
        <a:p>
          <a:endParaRPr lang="fr-FR" sz="1100" b="1" u="sng">
            <a:solidFill>
              <a:schemeClr val="dk1"/>
            </a:solidFill>
            <a:effectLst/>
            <a:latin typeface="+mn-lt"/>
            <a:ea typeface="+mn-ea"/>
            <a:cs typeface="+mn-cs"/>
          </a:endParaRPr>
        </a:p>
        <a:p>
          <a:endParaRPr lang="fr-FR" sz="1100" b="1" u="none">
            <a:solidFill>
              <a:schemeClr val="dk1"/>
            </a:solidFill>
            <a:effectLst/>
            <a:latin typeface="+mn-lt"/>
            <a:ea typeface="+mn-ea"/>
            <a:cs typeface="+mn-cs"/>
          </a:endParaRPr>
        </a:p>
        <a:p>
          <a:pPr marL="171450" indent="-171450">
            <a:buFont typeface="Arial" panose="020B0604020202020204" pitchFamily="34" charset="0"/>
            <a:buChar char="•"/>
          </a:pPr>
          <a:r>
            <a:rPr lang="fr-FR" sz="1100" b="1" u="none">
              <a:solidFill>
                <a:schemeClr val="accent5">
                  <a:lumMod val="50000"/>
                </a:schemeClr>
              </a:solidFill>
              <a:effectLst/>
              <a:latin typeface="+mn-lt"/>
              <a:ea typeface="+mn-ea"/>
              <a:cs typeface="+mn-cs"/>
            </a:rPr>
            <a:t>S'agissant du statut </a:t>
          </a:r>
          <a:r>
            <a:rPr lang="fr-FR" sz="1100" b="1" u="none" baseline="0">
              <a:solidFill>
                <a:schemeClr val="accent5">
                  <a:lumMod val="50000"/>
                </a:schemeClr>
              </a:solidFill>
              <a:effectLst/>
              <a:latin typeface="+mn-lt"/>
              <a:ea typeface="+mn-ea"/>
              <a:cs typeface="+mn-cs"/>
            </a:rPr>
            <a:t>des praticiens contractuels (dits "vacataires") recrutés de gré à gré :</a:t>
          </a:r>
        </a:p>
        <a:p>
          <a:endParaRPr lang="fr-FR" sz="1100" b="1" u="non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effectLst/>
              <a:latin typeface="+mn-lt"/>
              <a:ea typeface="+mn-ea"/>
              <a:cs typeface="+mn-cs"/>
            </a:rPr>
            <a:t>Depuis le 7 février 2022, il n’existe plus qu’un seul statut de praticien contractuel mentionné aux articles R. 6152-334 et suivants du Code de la santé publique (CSP). L’article R. 6152-338 du CSP mentionne les motifs de recrutement autorisés sur ce statut. Pour la réalisation de vacations ponctuelles ou régulières, les praticiens peuvent être recrutés sur le motif 1, 2 (dans</a:t>
          </a:r>
          <a:r>
            <a:rPr lang="fr-FR" sz="1100" baseline="0">
              <a:solidFill>
                <a:sysClr val="windowText" lastClr="000000"/>
              </a:solidFill>
              <a:effectLst/>
              <a:latin typeface="+mn-lt"/>
              <a:ea typeface="+mn-ea"/>
              <a:cs typeface="+mn-cs"/>
            </a:rPr>
            <a:t> des conditions préalablement définies par les ARS)</a:t>
          </a:r>
          <a:r>
            <a:rPr lang="fr-FR" sz="1100">
              <a:solidFill>
                <a:sysClr val="windowText" lastClr="000000"/>
              </a:solidFill>
              <a:effectLst/>
              <a:latin typeface="+mn-lt"/>
              <a:ea typeface="+mn-ea"/>
              <a:cs typeface="+mn-cs"/>
            </a:rPr>
            <a:t> ou sur le motif 4 de cet</a:t>
          </a:r>
          <a:r>
            <a:rPr lang="fr-FR" sz="1100" baseline="0">
              <a:solidFill>
                <a:sysClr val="windowText" lastClr="000000"/>
              </a:solidFill>
              <a:effectLst/>
              <a:latin typeface="+mn-lt"/>
              <a:ea typeface="+mn-ea"/>
              <a:cs typeface="+mn-cs"/>
            </a:rPr>
            <a:t> </a:t>
          </a:r>
          <a:r>
            <a:rPr lang="fr-FR" sz="1100">
              <a:solidFill>
                <a:sysClr val="windowText" lastClr="000000"/>
              </a:solidFill>
              <a:effectLst/>
              <a:latin typeface="+mn-lt"/>
              <a:ea typeface="+mn-ea"/>
              <a:cs typeface="+mn-cs"/>
            </a:rPr>
            <a:t>article</a:t>
          </a:r>
          <a:r>
            <a:rPr lang="fr-FR" sz="1100" baseline="0">
              <a:solidFill>
                <a:sysClr val="windowText" lastClr="000000"/>
              </a:solidFill>
              <a:effectLst/>
              <a:latin typeface="+mn-lt"/>
              <a:ea typeface="+mn-ea"/>
              <a:cs typeface="+mn-cs"/>
            </a:rPr>
            <a:t> R.6152-338</a:t>
          </a:r>
          <a:r>
            <a:rPr lang="fr-FR" sz="1100">
              <a:solidFill>
                <a:sysClr val="windowText" lastClr="000000"/>
              </a:solidFill>
              <a:effectLst/>
              <a:latin typeface="+mn-lt"/>
              <a:ea typeface="+mn-ea"/>
              <a:cs typeface="+mn-cs"/>
            </a:rPr>
            <a:t>. Les statuts de praticien attaché et d’ancien praticien contractuel sont mis en extinction,</a:t>
          </a:r>
          <a:r>
            <a:rPr lang="fr-FR" sz="1100" baseline="0">
              <a:solidFill>
                <a:sysClr val="windowText" lastClr="000000"/>
              </a:solidFill>
              <a:effectLst/>
              <a:latin typeface="+mn-lt"/>
              <a:ea typeface="+mn-ea"/>
              <a:cs typeface="+mn-cs"/>
            </a:rPr>
            <a:t> c</a:t>
          </a:r>
          <a:r>
            <a:rPr lang="fr-FR" sz="1100">
              <a:solidFill>
                <a:sysClr val="windowText" lastClr="000000"/>
              </a:solidFill>
              <a:effectLst/>
              <a:latin typeface="+mn-lt"/>
              <a:ea typeface="+mn-ea"/>
              <a:cs typeface="+mn-cs"/>
            </a:rPr>
            <a:t>e qui signifie qu’aucun nouveau recrutement sur ces statuts ne peut intervenir depuis le 7 février 2022.</a:t>
          </a:r>
        </a:p>
        <a:p>
          <a:pPr marL="0" marR="0" lvl="0" indent="0" defTabSz="914400" eaLnBrk="1" fontAlgn="auto" latinLnBrk="0" hangingPunct="1">
            <a:lnSpc>
              <a:spcPct val="100000"/>
            </a:lnSpc>
            <a:spcBef>
              <a:spcPts val="0"/>
            </a:spcBef>
            <a:spcAft>
              <a:spcPts val="0"/>
            </a:spcAft>
            <a:buClrTx/>
            <a:buSzTx/>
            <a:buFontTx/>
            <a:buNone/>
            <a:tabLst/>
            <a:defRPr/>
          </a:pPr>
          <a:endParaRPr lang="fr-FR"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effectLst/>
              <a:latin typeface="+mn-lt"/>
              <a:ea typeface="+mn-ea"/>
              <a:cs typeface="+mn-cs"/>
            </a:rPr>
            <a:t>Le motif de recrutement doit figurer au contrat.</a:t>
          </a:r>
        </a:p>
        <a:p>
          <a:pPr marL="0" marR="0" lvl="0" indent="0" defTabSz="914400" eaLnBrk="1" fontAlgn="auto" latinLnBrk="0" hangingPunct="1">
            <a:lnSpc>
              <a:spcPct val="100000"/>
            </a:lnSpc>
            <a:spcBef>
              <a:spcPts val="0"/>
            </a:spcBef>
            <a:spcAft>
              <a:spcPts val="0"/>
            </a:spcAft>
            <a:buClrTx/>
            <a:buSzTx/>
            <a:buFontTx/>
            <a:buNone/>
            <a:tabLst/>
            <a:defRPr/>
          </a:pPr>
          <a:endParaRPr lang="fr-FR"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effectLst/>
              <a:latin typeface="+mn-lt"/>
              <a:ea typeface="+mn-ea"/>
              <a:cs typeface="+mn-cs"/>
            </a:rPr>
            <a:t>La rémunération des nouveaux praticiens contractuels est fixée par l'annexe III de l'arrêté du 8 juillet 2022 relatif aux émoluments, rémunérations ou indemnités des personnels médicaux exerçant leurs fonctions dans les établissements publics de santé (voir onglet "Emoluments, primes, indemnités").</a:t>
          </a:r>
        </a:p>
        <a:p>
          <a:pPr marL="0" marR="0" lvl="0" indent="0" defTabSz="914400" eaLnBrk="1" fontAlgn="auto" latinLnBrk="0" hangingPunct="1">
            <a:lnSpc>
              <a:spcPct val="1000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La durée hebdomadaire de travail pour un praticien temps plein est de 10 demi-journées hebdomadaires, dans la limite de 48h par semaine (décompte en demi-journée et décompte en heures).</a:t>
          </a:r>
        </a:p>
        <a:p>
          <a:pPr marL="0" marR="0" lvl="0" indent="0" defTabSz="914400" eaLnBrk="1" fontAlgn="auto" latinLnBrk="0" hangingPunct="1">
            <a:lnSpc>
              <a:spcPct val="100000"/>
            </a:lnSpc>
            <a:spcBef>
              <a:spcPts val="0"/>
            </a:spcBef>
            <a:spcAft>
              <a:spcPts val="0"/>
            </a:spcAft>
            <a:buClrTx/>
            <a:buSzTx/>
            <a:buFontTx/>
            <a:buNone/>
            <a:tabLst/>
            <a:defRPr/>
          </a:pPr>
          <a:endParaRPr lang="fr-FR" sz="1100">
            <a:solidFill>
              <a:schemeClr val="dk1"/>
            </a:solidFill>
            <a:effectLst/>
            <a:latin typeface="+mn-lt"/>
            <a:ea typeface="+mn-ea"/>
            <a:cs typeface="+mn-cs"/>
          </a:endParaRPr>
        </a:p>
        <a:p>
          <a:r>
            <a:rPr lang="fr-FR" sz="1100" b="1" u="none">
              <a:solidFill>
                <a:schemeClr val="dk1"/>
              </a:solidFill>
              <a:effectLst/>
              <a:latin typeface="+mn-lt"/>
              <a:ea typeface="+mn-ea"/>
              <a:cs typeface="+mn-cs"/>
            </a:rPr>
            <a:t>Ainsi, la rémunération est calculée au prorata de la durée effective d'activité (émoluments de base) à laquelle s'ajoutent, le cas échéant, les indemnités de garde et d’astreinte réalisées, des indemnités de temps de travail additionnel, ainsi que 9/52 des émoluments au titre des congés payés.</a:t>
          </a:r>
        </a:p>
        <a:p>
          <a:endParaRPr lang="fr-FR" sz="1100" b="0" u="none">
            <a:solidFill>
              <a:schemeClr val="dk1"/>
            </a:solidFill>
            <a:effectLst/>
            <a:latin typeface="+mn-lt"/>
            <a:ea typeface="+mn-ea"/>
            <a:cs typeface="+mn-cs"/>
          </a:endParaRPr>
        </a:p>
        <a:p>
          <a:r>
            <a:rPr lang="fr-FR" sz="1100" b="1" u="none">
              <a:solidFill>
                <a:schemeClr val="accent5">
                  <a:lumMod val="75000"/>
                </a:schemeClr>
              </a:solidFill>
              <a:effectLst/>
              <a:latin typeface="+mn-lt"/>
              <a:ea typeface="+mn-ea"/>
              <a:cs typeface="+mn-cs"/>
            </a:rPr>
            <a:t>La rémunération pour une demi-journée est calculée comme suit :  </a:t>
          </a:r>
        </a:p>
        <a:p>
          <a:endParaRPr lang="fr-FR" sz="1100" b="0" u="none">
            <a:solidFill>
              <a:schemeClr val="dk1"/>
            </a:solidFill>
            <a:effectLst/>
            <a:latin typeface="+mn-lt"/>
            <a:ea typeface="+mn-ea"/>
            <a:cs typeface="+mn-cs"/>
          </a:endParaRPr>
        </a:p>
        <a:p>
          <a:r>
            <a:rPr lang="fr-FR" sz="1100" b="0" u="none">
              <a:solidFill>
                <a:schemeClr val="dk1"/>
              </a:solidFill>
              <a:effectLst/>
              <a:latin typeface="+mn-lt"/>
              <a:ea typeface="+mn-ea"/>
              <a:cs typeface="+mn-cs"/>
            </a:rPr>
            <a:t>	</a:t>
          </a:r>
          <a:r>
            <a:rPr lang="fr-FR" sz="1100" b="0" i="1" u="none">
              <a:solidFill>
                <a:schemeClr val="dk1"/>
              </a:solidFill>
              <a:effectLst/>
              <a:latin typeface="+mn-lt"/>
              <a:ea typeface="+mn-ea"/>
              <a:cs typeface="+mn-cs"/>
            </a:rPr>
            <a:t>[((plafond des émolument bruts annuels/52) / 10 ) + 9/52(plafond des émolument bruts annuels /52) / 10 ) + indemnités de garde et d'astreinte effectivement réalisées]</a:t>
          </a:r>
        </a:p>
        <a:p>
          <a:endParaRPr lang="fr-FR" sz="1100" b="1" u="none">
            <a:solidFill>
              <a:schemeClr val="accent5">
                <a:lumMod val="75000"/>
              </a:schemeClr>
            </a:solidFill>
            <a:effectLst/>
            <a:latin typeface="+mn-lt"/>
            <a:ea typeface="+mn-ea"/>
            <a:cs typeface="+mn-cs"/>
          </a:endParaRPr>
        </a:p>
        <a:p>
          <a:r>
            <a:rPr lang="fr-FR" sz="1100" b="1" u="none">
              <a:solidFill>
                <a:schemeClr val="accent5">
                  <a:lumMod val="75000"/>
                </a:schemeClr>
              </a:solidFill>
              <a:effectLst/>
              <a:latin typeface="+mn-lt"/>
              <a:ea typeface="+mn-ea"/>
              <a:cs typeface="+mn-cs"/>
            </a:rPr>
            <a:t>Pour un contrat conclu sur une base </a:t>
          </a:r>
          <a:r>
            <a:rPr lang="fr-FR" sz="1100" b="1" u="none">
              <a:solidFill>
                <a:schemeClr val="accent1">
                  <a:lumMod val="50000"/>
                </a:schemeClr>
              </a:solidFill>
              <a:effectLst/>
              <a:latin typeface="+mn-lt"/>
              <a:ea typeface="+mn-ea"/>
              <a:cs typeface="+mn-cs"/>
            </a:rPr>
            <a:t>horaire, pour une heure :</a:t>
          </a:r>
        </a:p>
        <a:p>
          <a:endParaRPr lang="fr-FR" sz="1100" b="0" u="none">
            <a:solidFill>
              <a:schemeClr val="dk1"/>
            </a:solidFill>
            <a:effectLst/>
            <a:latin typeface="+mn-lt"/>
            <a:ea typeface="+mn-ea"/>
            <a:cs typeface="+mn-cs"/>
          </a:endParaRPr>
        </a:p>
        <a:p>
          <a:r>
            <a:rPr lang="fr-FR" sz="1100" b="0" u="none">
              <a:solidFill>
                <a:schemeClr val="dk1"/>
              </a:solidFill>
              <a:effectLst/>
              <a:latin typeface="+mn-lt"/>
              <a:ea typeface="+mn-ea"/>
              <a:cs typeface="+mn-cs"/>
            </a:rPr>
            <a:t>	</a:t>
          </a:r>
          <a:r>
            <a:rPr lang="fr-FR" sz="1100" b="0" i="1" u="none">
              <a:solidFill>
                <a:schemeClr val="dk1"/>
              </a:solidFill>
              <a:effectLst/>
              <a:latin typeface="+mn-lt"/>
              <a:ea typeface="+mn-ea"/>
              <a:cs typeface="+mn-cs"/>
            </a:rPr>
            <a:t>[(plafond des émoluments bruts annuel/52/48) + 9/52(plafond des émoluments bruts annuel/52/48) + indemnités de garde et d'astreinte effectivement réalisées]</a:t>
          </a:r>
        </a:p>
        <a:p>
          <a:endParaRPr lang="fr-FR" sz="1100" b="1" u="none">
            <a:solidFill>
              <a:schemeClr val="dk1"/>
            </a:solidFill>
            <a:effectLst/>
            <a:latin typeface="+mn-lt"/>
            <a:ea typeface="+mn-ea"/>
            <a:cs typeface="+mn-cs"/>
          </a:endParaRPr>
        </a:p>
        <a:p>
          <a:r>
            <a:rPr lang="fr-FR" sz="1100" b="1" u="none">
              <a:solidFill>
                <a:schemeClr val="accent6">
                  <a:lumMod val="75000"/>
                </a:schemeClr>
              </a:solidFill>
              <a:effectLst/>
              <a:latin typeface="+mn-lt"/>
              <a:ea typeface="+mn-ea"/>
              <a:cs typeface="+mn-cs"/>
            </a:rPr>
            <a:t>Le simulateur</a:t>
          </a:r>
          <a:r>
            <a:rPr lang="fr-FR" sz="1100" b="1" u="none" baseline="0">
              <a:solidFill>
                <a:schemeClr val="accent6">
                  <a:lumMod val="75000"/>
                </a:schemeClr>
              </a:solidFill>
              <a:effectLst/>
              <a:latin typeface="+mn-lt"/>
              <a:ea typeface="+mn-ea"/>
              <a:cs typeface="+mn-cs"/>
            </a:rPr>
            <a:t> comprend un onglet pour les contrats en heures et un onglet pour les contrats en demi-journées. Pour mémoire, le fait d’exercer 2 jours consécutifs ne présuppose pas un exercice en temps continu ou en demi-journées. Il convient de se rapporter au contrat du praticien pour déterminer si celui-ci exerce en temps continu ou en demi-journées.</a:t>
          </a:r>
        </a:p>
        <a:p>
          <a:endParaRPr lang="fr-FR" sz="1100" b="1" u="none">
            <a:solidFill>
              <a:schemeClr val="dk1"/>
            </a:solidFill>
            <a:effectLst/>
            <a:latin typeface="+mn-lt"/>
            <a:ea typeface="+mn-ea"/>
            <a:cs typeface="+mn-cs"/>
          </a:endParaRPr>
        </a:p>
        <a:p>
          <a:endParaRPr lang="fr-FR" sz="1100" b="1" u="none">
            <a:solidFill>
              <a:schemeClr val="dk1"/>
            </a:solidFill>
            <a:effectLst/>
            <a:latin typeface="+mn-lt"/>
            <a:ea typeface="+mn-ea"/>
            <a:cs typeface="+mn-cs"/>
          </a:endParaRPr>
        </a:p>
        <a:p>
          <a:pPr marL="171450" indent="-171450">
            <a:buFont typeface="Arial" panose="020B0604020202020204" pitchFamily="34" charset="0"/>
            <a:buChar char="•"/>
          </a:pPr>
          <a:r>
            <a:rPr lang="fr-FR" sz="1100" b="1" u="none">
              <a:solidFill>
                <a:schemeClr val="accent5">
                  <a:lumMod val="50000"/>
                </a:schemeClr>
              </a:solidFill>
              <a:effectLst/>
              <a:latin typeface="+mn-lt"/>
              <a:ea typeface="+mn-ea"/>
              <a:cs typeface="+mn-cs"/>
            </a:rPr>
            <a:t>S'agissant</a:t>
          </a:r>
          <a:r>
            <a:rPr lang="fr-FR" sz="1100" b="1" u="none" baseline="0">
              <a:solidFill>
                <a:schemeClr val="accent5">
                  <a:lumMod val="50000"/>
                </a:schemeClr>
              </a:solidFill>
              <a:effectLst/>
              <a:latin typeface="+mn-lt"/>
              <a:ea typeface="+mn-ea"/>
              <a:cs typeface="+mn-cs"/>
            </a:rPr>
            <a:t> des émoluments de base (en demi-journées ou en heures) pour les praticiens recrutés de gré à gré:</a:t>
          </a:r>
        </a:p>
        <a:p>
          <a:endParaRPr lang="fr-FR">
            <a:effectLst/>
          </a:endParaRPr>
        </a:p>
        <a:p>
          <a:r>
            <a:rPr lang="fr-FR" sz="1100">
              <a:solidFill>
                <a:sysClr val="windowText" lastClr="000000"/>
              </a:solidFill>
              <a:effectLst/>
              <a:latin typeface="+mn-lt"/>
              <a:ea typeface="+mn-ea"/>
              <a:cs typeface="+mn-cs"/>
            </a:rPr>
            <a:t>Les montants indiqués correspondent </a:t>
          </a:r>
          <a:r>
            <a:rPr lang="fr-FR" sz="1100" b="1">
              <a:solidFill>
                <a:sysClr val="windowText" lastClr="000000"/>
              </a:solidFill>
              <a:effectLst/>
              <a:latin typeface="+mn-lt"/>
              <a:ea typeface="+mn-ea"/>
              <a:cs typeface="+mn-cs"/>
            </a:rPr>
            <a:t>aux émoluments de base au prorata du plafond maximum</a:t>
          </a:r>
          <a:r>
            <a:rPr lang="fr-FR" sz="1100">
              <a:solidFill>
                <a:sysClr val="windowText" lastClr="000000"/>
              </a:solidFill>
              <a:effectLst/>
              <a:latin typeface="+mn-lt"/>
              <a:ea typeface="+mn-ea"/>
              <a:cs typeface="+mn-cs"/>
            </a:rPr>
            <a:t>. Ils sont majorés de 9/52e pour la prise en compte des droits à congés générés</a:t>
          </a:r>
          <a:r>
            <a:rPr lang="fr-FR" sz="1100" baseline="0">
              <a:solidFill>
                <a:sysClr val="windowText" lastClr="000000"/>
              </a:solidFill>
              <a:effectLst/>
              <a:latin typeface="+mn-lt"/>
              <a:ea typeface="+mn-ea"/>
              <a:cs typeface="+mn-cs"/>
            </a:rPr>
            <a:t>.</a:t>
          </a:r>
        </a:p>
        <a:p>
          <a:endParaRPr lang="fr-FR" sz="1100" baseline="0">
            <a:solidFill>
              <a:sysClr val="windowText" lastClr="000000"/>
            </a:solidFill>
            <a:effectLst/>
            <a:latin typeface="+mn-lt"/>
            <a:ea typeface="+mn-ea"/>
            <a:cs typeface="+mn-cs"/>
          </a:endParaRPr>
        </a:p>
        <a:p>
          <a:r>
            <a:rPr lang="fr-FR" sz="1100" baseline="0">
              <a:solidFill>
                <a:sysClr val="windowText" lastClr="000000"/>
              </a:solidFill>
              <a:effectLst/>
              <a:latin typeface="+mn-lt"/>
              <a:ea typeface="+mn-ea"/>
              <a:cs typeface="+mn-cs"/>
            </a:rPr>
            <a:t>Les praticiens contractuels recrutés sur le motif prévu au 2° de l'article R. 6152-338 du CSP peuvent bénéficier d'une part variable adossée aux émoluments de base dans la limite de 119 130 euros. Cette part variable est soumise à la contractualisation (élément figurant au contrat) et à une évaluation réalisée par le chef de pôle ou le chef de service.</a:t>
          </a:r>
        </a:p>
        <a:p>
          <a:endParaRPr lang="fr-FR" sz="1100" baseline="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aseline="0">
              <a:solidFill>
                <a:schemeClr val="accent6">
                  <a:lumMod val="75000"/>
                </a:schemeClr>
              </a:solidFill>
              <a:effectLst/>
              <a:latin typeface="+mn-lt"/>
              <a:ea typeface="+mn-ea"/>
              <a:cs typeface="+mn-cs"/>
            </a:rPr>
            <a:t>Le simulateur permet de  définir le plafond applicable pour les praticiens recruté sur le motif 2 de l'article R. 6152-338 du CSP (en cas de difficultés de recrutement).</a:t>
          </a:r>
          <a:endParaRPr lang="fr-FR">
            <a:solidFill>
              <a:schemeClr val="accent6">
                <a:lumMod val="75000"/>
              </a:schemeClr>
            </a:solidFill>
            <a:effectLst/>
          </a:endParaRPr>
        </a:p>
        <a:p>
          <a:endParaRPr lang="fr-FR" sz="1100" baseline="0">
            <a:solidFill>
              <a:schemeClr val="dk1"/>
            </a:solidFill>
            <a:effectLst/>
            <a:latin typeface="+mn-lt"/>
            <a:ea typeface="+mn-ea"/>
            <a:cs typeface="+mn-cs"/>
          </a:endParaRPr>
        </a:p>
        <a:p>
          <a:r>
            <a:rPr lang="fr-FR" sz="1100" baseline="0">
              <a:solidFill>
                <a:sysClr val="windowText" lastClr="000000"/>
              </a:solidFill>
              <a:effectLst/>
              <a:latin typeface="+mn-lt"/>
              <a:ea typeface="+mn-ea"/>
              <a:cs typeface="+mn-cs"/>
            </a:rPr>
            <a:t>Pour les collectivités d'outre mer, une majoration spéciale des émoluments, à hauteur de 40%, s'applique. </a:t>
          </a:r>
          <a:r>
            <a:rPr lang="fr-FR" sz="1100" baseline="0">
              <a:solidFill>
                <a:schemeClr val="accent6"/>
              </a:solidFill>
              <a:effectLst/>
              <a:latin typeface="+mn-lt"/>
              <a:ea typeface="+mn-ea"/>
              <a:cs typeface="+mn-cs"/>
            </a:rPr>
            <a:t>Remplir le champ par "</a:t>
          </a:r>
          <a:r>
            <a:rPr lang="fr-FR" sz="1100" b="1" baseline="0">
              <a:solidFill>
                <a:schemeClr val="accent6"/>
              </a:solidFill>
              <a:effectLst/>
              <a:latin typeface="+mn-lt"/>
              <a:ea typeface="+mn-ea"/>
              <a:cs typeface="+mn-cs"/>
            </a:rPr>
            <a:t>oui</a:t>
          </a:r>
          <a:r>
            <a:rPr lang="fr-FR" sz="1100" baseline="0">
              <a:solidFill>
                <a:schemeClr val="accent6"/>
              </a:solidFill>
              <a:effectLst/>
              <a:latin typeface="+mn-lt"/>
              <a:ea typeface="+mn-ea"/>
              <a:cs typeface="+mn-cs"/>
            </a:rPr>
            <a:t>" le cas échéant</a:t>
          </a:r>
          <a:r>
            <a:rPr lang="fr-FR" sz="1100" baseline="0">
              <a:solidFill>
                <a:sysClr val="windowText" lastClr="000000"/>
              </a:solidFill>
              <a:effectLst/>
              <a:latin typeface="+mn-lt"/>
              <a:ea typeface="+mn-ea"/>
              <a:cs typeface="+mn-cs"/>
            </a:rPr>
            <a:t>. Cette majoration concerne uniquement les émoluments de base, hors part variable. En tout état de cause, pour un praticien  recruté sur le motif 2, la rémunération ne peut être supérieure à 119 130 euros, part variable et majoration de 40% comprises. En conséquence, en cas de recrutement sur le motif 2 et d'éligibilité à la majoration de 40%, seul sera pris en compte le plafond de rémunération de la part variable ; le montant calculé des émoluments majorés de 40% sera égal à O si la case </a:t>
          </a:r>
          <a:r>
            <a:rPr lang="fr-FR" sz="1100" i="1" baseline="0">
              <a:solidFill>
                <a:sysClr val="windowText" lastClr="000000"/>
              </a:solidFill>
              <a:effectLst/>
              <a:latin typeface="+mn-lt"/>
              <a:ea typeface="+mn-ea"/>
              <a:cs typeface="+mn-cs"/>
            </a:rPr>
            <a:t>"Recrutement sur motif 2 impliquant une part variable (indiquer "oui" le cas échéant) "</a:t>
          </a:r>
          <a:r>
            <a:rPr lang="fr-FR" sz="1100" baseline="0">
              <a:solidFill>
                <a:sysClr val="windowText" lastClr="000000"/>
              </a:solidFill>
              <a:effectLst/>
              <a:latin typeface="+mn-lt"/>
              <a:ea typeface="+mn-ea"/>
              <a:cs typeface="+mn-cs"/>
            </a:rPr>
            <a:t> est complétée par "oui".</a:t>
          </a:r>
        </a:p>
        <a:p>
          <a:endParaRPr lang="fr-FR" sz="1100" baseline="0">
            <a:solidFill>
              <a:schemeClr val="dk1"/>
            </a:solidFill>
            <a:effectLst/>
            <a:latin typeface="+mn-lt"/>
            <a:ea typeface="+mn-ea"/>
            <a:cs typeface="+mn-cs"/>
          </a:endParaRPr>
        </a:p>
        <a:p>
          <a:r>
            <a:rPr lang="fr-FR" sz="1100" baseline="0">
              <a:solidFill>
                <a:schemeClr val="accent6"/>
              </a:solidFill>
              <a:effectLst/>
              <a:latin typeface="+mn-lt"/>
              <a:ea typeface="+mn-ea"/>
              <a:cs typeface="+mn-cs"/>
            </a:rPr>
            <a:t>Dans le simulateur, indiquer dans la case correspondante, soit le nombre de demi-journée ou le nombre d'heures prévues au contrat. Il existe un onglet pour chaque modalité de décompte.</a:t>
          </a:r>
        </a:p>
        <a:p>
          <a:endParaRPr lang="fr-FR" sz="1100" baseline="0">
            <a:solidFill>
              <a:schemeClr val="accent5">
                <a:lumMod val="50000"/>
              </a:schemeClr>
            </a:solidFill>
            <a:effectLst/>
            <a:latin typeface="+mn-lt"/>
            <a:ea typeface="+mn-ea"/>
            <a:cs typeface="+mn-cs"/>
          </a:endParaRPr>
        </a:p>
        <a:p>
          <a:endParaRPr lang="fr-FR" sz="1100" baseline="0">
            <a:solidFill>
              <a:schemeClr val="accent5">
                <a:lumMod val="50000"/>
              </a:schemeClr>
            </a:solidFill>
            <a:effectLst/>
            <a:latin typeface="+mn-lt"/>
            <a:ea typeface="+mn-ea"/>
            <a:cs typeface="+mn-cs"/>
          </a:endParaRPr>
        </a:p>
        <a:p>
          <a:pPr marL="171450" indent="-171450">
            <a:buFont typeface="Arial" panose="020B0604020202020204" pitchFamily="34" charset="0"/>
            <a:buChar char="•"/>
          </a:pPr>
          <a:r>
            <a:rPr lang="fr-FR" sz="1100" b="1" baseline="0">
              <a:solidFill>
                <a:schemeClr val="accent5">
                  <a:lumMod val="50000"/>
                </a:schemeClr>
              </a:solidFill>
              <a:effectLst/>
              <a:latin typeface="+mn-lt"/>
              <a:ea typeface="+mn-ea"/>
              <a:cs typeface="+mn-cs"/>
            </a:rPr>
            <a:t>S'agissant des indemnités liées à la permanence des soins :</a:t>
          </a:r>
        </a:p>
        <a:p>
          <a:pPr marL="171450" indent="-171450">
            <a:buFont typeface="Arial" panose="020B0604020202020204" pitchFamily="34" charset="0"/>
            <a:buChar char="•"/>
          </a:pPr>
          <a:endParaRPr lang="fr-FR" sz="1100" b="1" baseline="0">
            <a:solidFill>
              <a:schemeClr val="accent5">
                <a:lumMod val="50000"/>
              </a:schemeClr>
            </a:solidFill>
            <a:effectLst/>
            <a:latin typeface="+mn-lt"/>
            <a:ea typeface="+mn-ea"/>
            <a:cs typeface="+mn-cs"/>
          </a:endParaRPr>
        </a:p>
        <a:p>
          <a:pPr marL="0" indent="0">
            <a:buFont typeface="Arial" panose="020B0604020202020204" pitchFamily="34" charset="0"/>
            <a:buNone/>
          </a:pPr>
          <a:r>
            <a:rPr lang="fr-FR" sz="1100" b="1" baseline="0">
              <a:solidFill>
                <a:schemeClr val="accent1">
                  <a:lumMod val="75000"/>
                </a:schemeClr>
              </a:solidFill>
              <a:effectLst/>
              <a:latin typeface="+mn-lt"/>
              <a:ea typeface="+mn-ea"/>
              <a:cs typeface="+mn-cs"/>
            </a:rPr>
            <a:t>             Pour les praticiens recrutés de gré à gré</a:t>
          </a:r>
        </a:p>
        <a:p>
          <a:endParaRPr lang="fr-FR">
            <a:effectLst/>
          </a:endParaRPr>
        </a:p>
        <a:p>
          <a:r>
            <a:rPr lang="fr-FR" sz="1100" baseline="0">
              <a:solidFill>
                <a:schemeClr val="dk1"/>
              </a:solidFill>
              <a:effectLst/>
              <a:latin typeface="+mn-lt"/>
              <a:ea typeface="+mn-ea"/>
              <a:cs typeface="+mn-cs"/>
            </a:rPr>
            <a:t>	- </a:t>
          </a:r>
          <a:r>
            <a:rPr lang="fr-FR" sz="1100" b="1" baseline="0">
              <a:solidFill>
                <a:schemeClr val="dk1"/>
              </a:solidFill>
              <a:effectLst/>
              <a:latin typeface="+mn-lt"/>
              <a:ea typeface="+mn-ea"/>
              <a:cs typeface="+mn-cs"/>
            </a:rPr>
            <a:t>A ces émoluments devront s'ajouter les indemnités de sujétion </a:t>
          </a:r>
          <a:r>
            <a:rPr lang="fr-FR" sz="1100" baseline="0">
              <a:solidFill>
                <a:schemeClr val="dk1"/>
              </a:solidFill>
              <a:effectLst/>
              <a:latin typeface="+mn-lt"/>
              <a:ea typeface="+mn-ea"/>
              <a:cs typeface="+mn-cs"/>
            </a:rPr>
            <a:t>pour travail de nuit, samedi apres-midi, dimanche et jours fériés. Le simulateur permet de les ajouter en demi-périodes. Une nuit 	complète par exemple équivaut à 2 demi-périodes ou 1 période. </a:t>
          </a:r>
          <a:r>
            <a:rPr lang="fr-FR" sz="1100" baseline="0">
              <a:solidFill>
                <a:schemeClr val="accent6">
                  <a:lumMod val="75000"/>
                </a:schemeClr>
              </a:solidFill>
              <a:effectLst/>
              <a:latin typeface="+mn-lt"/>
              <a:ea typeface="+mn-ea"/>
              <a:cs typeface="+mn-cs"/>
            </a:rPr>
            <a:t>Le champ est à renseigner en demi-période (Une période = 2 demi-périodes).</a:t>
          </a:r>
        </a:p>
        <a:p>
          <a:endParaRPr lang="fr-FR" sz="1100" baseline="0">
            <a:solidFill>
              <a:schemeClr val="dk1"/>
            </a:solidFill>
            <a:effectLst/>
            <a:latin typeface="+mn-lt"/>
            <a:ea typeface="+mn-ea"/>
            <a:cs typeface="+mn-cs"/>
          </a:endParaRPr>
        </a:p>
        <a:p>
          <a:r>
            <a:rPr lang="fr-FR" sz="1100" baseline="0">
              <a:solidFill>
                <a:schemeClr val="dk1"/>
              </a:solidFill>
              <a:effectLst/>
              <a:latin typeface="+mn-lt"/>
              <a:ea typeface="+mn-ea"/>
              <a:cs typeface="+mn-cs"/>
            </a:rPr>
            <a:t>	</a:t>
          </a:r>
          <a:r>
            <a:rPr lang="fr-FR" sz="1100" u="sng" baseline="0">
              <a:solidFill>
                <a:sysClr val="windowText" lastClr="000000"/>
              </a:solidFill>
              <a:effectLst/>
              <a:latin typeface="+mn-lt"/>
              <a:ea typeface="+mn-ea"/>
              <a:cs typeface="+mn-cs"/>
            </a:rPr>
            <a:t>A noter </a:t>
          </a:r>
          <a:r>
            <a:rPr lang="fr-FR" sz="1100" baseline="0">
              <a:solidFill>
                <a:sysClr val="windowText" lastClr="000000"/>
              </a:solidFill>
              <a:effectLst/>
              <a:latin typeface="+mn-lt"/>
              <a:ea typeface="+mn-ea"/>
              <a:cs typeface="+mn-cs"/>
            </a:rPr>
            <a:t>: les indemnités de sujétion sont majorées de 50% jusqu'au 31 mars (prolongation prévue jusqu'au 31 août 2023 en cours). Les données renseignées tiennent compte de ces 		majorations</a:t>
          </a:r>
        </a:p>
        <a:p>
          <a:endParaRPr lang="fr-FR">
            <a:effectLst/>
          </a:endParaRPr>
        </a:p>
        <a:p>
          <a:r>
            <a:rPr lang="fr-FR" sz="1100" b="1" baseline="0">
              <a:solidFill>
                <a:schemeClr val="dk1"/>
              </a:solidFill>
              <a:effectLst/>
              <a:latin typeface="+mn-lt"/>
              <a:ea typeface="+mn-ea"/>
              <a:cs typeface="+mn-cs"/>
            </a:rPr>
            <a:t>	</a:t>
          </a:r>
          <a:r>
            <a:rPr lang="fr-FR" sz="1100" b="0" baseline="0">
              <a:solidFill>
                <a:schemeClr val="dk1"/>
              </a:solidFill>
              <a:effectLst/>
              <a:latin typeface="+mn-lt"/>
              <a:ea typeface="+mn-ea"/>
              <a:cs typeface="+mn-cs"/>
            </a:rPr>
            <a:t>- </a:t>
          </a:r>
          <a:r>
            <a:rPr lang="fr-FR" sz="1100" b="1" baseline="0">
              <a:solidFill>
                <a:schemeClr val="dk1"/>
              </a:solidFill>
              <a:effectLst/>
              <a:latin typeface="+mn-lt"/>
              <a:ea typeface="+mn-ea"/>
              <a:cs typeface="+mn-cs"/>
            </a:rPr>
            <a:t>Des indemnités de temps de travail additionnel (TTA) </a:t>
          </a:r>
          <a:r>
            <a:rPr lang="fr-FR" sz="1100" b="0" baseline="0">
              <a:solidFill>
                <a:schemeClr val="dk1"/>
              </a:solidFill>
              <a:effectLst/>
              <a:latin typeface="+mn-lt"/>
              <a:ea typeface="+mn-ea"/>
              <a:cs typeface="+mn-cs"/>
            </a:rPr>
            <a:t>peuvent toujours s'ajouter à ces rémunérations. Le simulateur permet de renseigner les périodes (en DJ) travaillées en dehors des 	obligations de service. </a:t>
          </a:r>
          <a:r>
            <a:rPr lang="fr-FR" sz="1100" b="0" baseline="0">
              <a:solidFill>
                <a:schemeClr val="accent6">
                  <a:lumMod val="75000"/>
                </a:schemeClr>
              </a:solidFill>
              <a:effectLst/>
              <a:latin typeface="+mn-lt"/>
              <a:ea typeface="+mn-ea"/>
              <a:cs typeface="+mn-cs"/>
            </a:rPr>
            <a:t>Le champ est à renseigner en demi-période (Une période = 2 demi-périodes).</a:t>
          </a:r>
        </a:p>
        <a:p>
          <a:endParaRPr lang="fr-FR" sz="1100" b="0" baseline="0">
            <a:solidFill>
              <a:schemeClr val="dk1"/>
            </a:solidFill>
            <a:effectLst/>
            <a:latin typeface="+mn-lt"/>
            <a:ea typeface="+mn-ea"/>
            <a:cs typeface="+mn-cs"/>
          </a:endParaRPr>
        </a:p>
        <a:p>
          <a:endParaRPr lang="fr-FR" sz="1100" b="0" baseline="0">
            <a:solidFill>
              <a:schemeClr val="dk1"/>
            </a:solidFill>
            <a:effectLst/>
            <a:latin typeface="+mn-lt"/>
            <a:ea typeface="+mn-ea"/>
            <a:cs typeface="+mn-cs"/>
          </a:endParaRPr>
        </a:p>
        <a:p>
          <a:r>
            <a:rPr lang="fr-FR" sz="1100" b="0" baseline="0">
              <a:solidFill>
                <a:schemeClr val="dk1"/>
              </a:solidFill>
              <a:effectLst/>
              <a:latin typeface="+mn-lt"/>
              <a:ea typeface="+mn-ea"/>
              <a:cs typeface="+mn-cs"/>
            </a:rPr>
            <a:t>	- </a:t>
          </a:r>
          <a:r>
            <a:rPr lang="fr-FR" sz="1100" b="1" baseline="0">
              <a:solidFill>
                <a:schemeClr val="dk1"/>
              </a:solidFill>
              <a:effectLst/>
              <a:latin typeface="+mn-lt"/>
              <a:ea typeface="+mn-ea"/>
              <a:cs typeface="+mn-cs"/>
            </a:rPr>
            <a:t>Des indemnités d'astreinte </a:t>
          </a:r>
          <a:r>
            <a:rPr lang="fr-FR" sz="1100" b="0" baseline="0">
              <a:solidFill>
                <a:schemeClr val="dk1"/>
              </a:solidFill>
              <a:effectLst/>
              <a:latin typeface="+mn-lt"/>
              <a:ea typeface="+mn-ea"/>
              <a:cs typeface="+mn-cs"/>
            </a:rPr>
            <a:t>: </a:t>
          </a:r>
        </a:p>
        <a:p>
          <a:r>
            <a:rPr lang="fr-FR" sz="1100" b="0" baseline="0">
              <a:solidFill>
                <a:schemeClr val="dk1"/>
              </a:solidFill>
              <a:effectLst/>
              <a:latin typeface="+mn-lt"/>
              <a:ea typeface="+mn-ea"/>
              <a:cs typeface="+mn-cs"/>
            </a:rPr>
            <a:t>		- Pour une astreinte n'ayant pas donné lieu à déplacement. </a:t>
          </a:r>
          <a:r>
            <a:rPr lang="fr-FR" sz="1100" b="0" baseline="0">
              <a:solidFill>
                <a:schemeClr val="accent6">
                  <a:lumMod val="75000"/>
                </a:schemeClr>
              </a:solidFill>
              <a:effectLst/>
              <a:latin typeface="+mn-lt"/>
              <a:ea typeface="+mn-ea"/>
              <a:cs typeface="+mn-cs"/>
            </a:rPr>
            <a:t>Le champ est à renseigner en demi-période.</a:t>
          </a:r>
        </a:p>
        <a:p>
          <a:r>
            <a:rPr lang="fr-FR" sz="1100" b="0" baseline="0">
              <a:solidFill>
                <a:schemeClr val="dk1"/>
              </a:solidFill>
              <a:effectLst/>
              <a:latin typeface="+mn-lt"/>
              <a:ea typeface="+mn-ea"/>
              <a:cs typeface="+mn-cs"/>
            </a:rPr>
            <a:t>		</a:t>
          </a:r>
          <a:r>
            <a:rPr lang="fr-FR" sz="1100" b="0" baseline="0">
              <a:solidFill>
                <a:sysClr val="windowText" lastClr="000000"/>
              </a:solidFill>
              <a:effectLst/>
              <a:latin typeface="+mn-lt"/>
              <a:ea typeface="+mn-ea"/>
              <a:cs typeface="+mn-cs"/>
            </a:rPr>
            <a:t>- Pour les activités liées au bloc opératoire, l'établissement peut opter pour un forfait appliqué en cas de déplacement ou non 			</a:t>
          </a:r>
        </a:p>
        <a:p>
          <a:r>
            <a:rPr lang="fr-FR" sz="1100" b="0" baseline="0">
              <a:solidFill>
                <a:sysClr val="windowText" lastClr="000000"/>
              </a:solidFill>
              <a:effectLst/>
              <a:latin typeface="+mn-lt"/>
              <a:ea typeface="+mn-ea"/>
              <a:cs typeface="+mn-cs"/>
            </a:rPr>
            <a:t>		-   L'établissement peut également opter pour un forfait d'astreinte dont le montant figure dans la base de données. </a:t>
          </a:r>
          <a:r>
            <a:rPr lang="fr-FR" sz="1100" b="0" baseline="0">
              <a:solidFill>
                <a:schemeClr val="accent6"/>
              </a:solidFill>
              <a:effectLst/>
              <a:latin typeface="+mn-lt"/>
              <a:ea typeface="+mn-ea"/>
              <a:cs typeface="+mn-cs"/>
            </a:rPr>
            <a:t>Dans ce dernier cas, le comptable peut modifier les simulateurs en 		  intégrant le montant figurant en G25 de la base de données.</a:t>
          </a:r>
        </a:p>
        <a:p>
          <a:r>
            <a:rPr lang="fr-FR" sz="1100">
              <a:solidFill>
                <a:schemeClr val="dk1"/>
              </a:solidFill>
              <a:effectLst/>
              <a:latin typeface="+mn-lt"/>
              <a:ea typeface="+mn-ea"/>
              <a:cs typeface="+mn-cs"/>
            </a:rPr>
            <a:t>		</a:t>
          </a:r>
          <a:r>
            <a:rPr lang="fr-FR" sz="1100">
              <a:solidFill>
                <a:sysClr val="windowText" lastClr="000000"/>
              </a:solidFill>
              <a:effectLst/>
              <a:latin typeface="+mn-lt"/>
              <a:ea typeface="+mn-ea"/>
              <a:cs typeface="+mn-cs"/>
            </a:rPr>
            <a:t>- Le temps effectif d'intervention sur place et de trajet, converti en plages de cinq heures, est, au choix du praticien, intégré dans ses obligations de service ou rémunéré</a:t>
          </a:r>
          <a:r>
            <a:rPr lang="fr-FR" sz="1100" baseline="0">
              <a:solidFill>
                <a:sysClr val="windowText" lastClr="000000"/>
              </a:solidFill>
              <a:effectLst/>
              <a:latin typeface="+mn-lt"/>
              <a:ea typeface="+mn-ea"/>
              <a:cs typeface="+mn-cs"/>
            </a:rPr>
            <a:t>. </a:t>
          </a:r>
          <a:r>
            <a:rPr lang="fr-FR" sz="1100">
              <a:solidFill>
                <a:sysClr val="windowText" lastClr="000000"/>
              </a:solidFill>
              <a:effectLst/>
              <a:latin typeface="+mn-lt"/>
              <a:ea typeface="+mn-ea"/>
              <a:cs typeface="+mn-cs"/>
            </a:rPr>
            <a:t>Si ce temps de 		travail est intégré dans les obligations de service du praticien, chaque plage de cinq heures cumulées est convertie en une demi-journée et fait l'objet d'une demi-			indemnité de sujétion. Si ce temps de travail est rémunéré, chaque plage de cinq heures cumulées est convertie en une demi-période de temps de travail additionnel. </a:t>
          </a:r>
        </a:p>
        <a:p>
          <a:endParaRPr lang="fr-FR" sz="1100" b="0" baseline="0">
            <a:solidFill>
              <a:schemeClr val="dk1"/>
            </a:solidFill>
            <a:effectLst/>
            <a:latin typeface="+mn-lt"/>
            <a:ea typeface="+mn-ea"/>
            <a:cs typeface="+mn-cs"/>
          </a:endParaRPr>
        </a:p>
        <a:p>
          <a:r>
            <a:rPr lang="fr-FR" sz="1100" b="0" baseline="0">
              <a:solidFill>
                <a:schemeClr val="dk1"/>
              </a:solidFill>
              <a:effectLst/>
              <a:latin typeface="+mn-lt"/>
              <a:ea typeface="+mn-ea"/>
              <a:cs typeface="+mn-cs"/>
            </a:rPr>
            <a:t>	</a:t>
          </a:r>
          <a:r>
            <a:rPr lang="fr-FR" sz="1100" b="0" u="sng" baseline="0">
              <a:solidFill>
                <a:schemeClr val="dk1"/>
              </a:solidFill>
              <a:effectLst/>
              <a:latin typeface="+mn-lt"/>
              <a:ea typeface="+mn-ea"/>
              <a:cs typeface="+mn-cs"/>
            </a:rPr>
            <a:t>A noter </a:t>
          </a:r>
          <a:r>
            <a:rPr lang="fr-FR" sz="1100" b="0" baseline="0">
              <a:solidFill>
                <a:schemeClr val="dk1"/>
              </a:solidFill>
              <a:effectLst/>
              <a:latin typeface="+mn-lt"/>
              <a:ea typeface="+mn-ea"/>
              <a:cs typeface="+mn-cs"/>
            </a:rPr>
            <a:t>: L’indemnité de précarité n’entre pas dans le champ du calcul du plafond puisque, conformément aux dispositions de l’arrêté du 5 février 2022, elle n’est pas due lorsque les émoluments d’un 	praticien sont supérieurs à 30% du seuil minimum des émoluments des praticiens contractuels, soit au delà de 53 007,318 euros bruts annuels.</a:t>
          </a:r>
        </a:p>
        <a:p>
          <a:endParaRPr lang="fr-FR" sz="1100" b="0" baseline="0">
            <a:solidFill>
              <a:schemeClr val="dk1"/>
            </a:solidFill>
            <a:effectLst/>
            <a:latin typeface="+mn-lt"/>
            <a:ea typeface="+mn-ea"/>
            <a:cs typeface="+mn-cs"/>
          </a:endParaRPr>
        </a:p>
        <a:p>
          <a:r>
            <a:rPr lang="fr-FR" sz="1100" b="0" baseline="0">
              <a:solidFill>
                <a:sysClr val="windowText" lastClr="000000"/>
              </a:solidFill>
              <a:effectLst/>
              <a:latin typeface="+mn-lt"/>
              <a:ea typeface="+mn-ea"/>
              <a:cs typeface="+mn-cs"/>
            </a:rPr>
            <a:t>Le montant de ces indemnités (gardes, TTA et astreintes) figure dans l’arrêté du 8 juillet 2022 relatif à l'indemnisation de la permanence et de la continuité des soins des personnels médicaux, odontologiques et pharmaceutiques dans les établissements publics de santé et dans les établissements publics d'hébergement pour personnes âgées dépendantes, des internes et des étudiants en médecine, et dans l'onglet "Base de données".</a:t>
          </a:r>
        </a:p>
        <a:p>
          <a:endParaRPr lang="fr-FR" sz="1100" b="0" baseline="0">
            <a:solidFill>
              <a:sysClr val="windowText" lastClr="000000"/>
            </a:solidFill>
            <a:effectLst/>
            <a:latin typeface="+mn-lt"/>
            <a:ea typeface="+mn-ea"/>
            <a:cs typeface="+mn-cs"/>
          </a:endParaRPr>
        </a:p>
        <a:p>
          <a:r>
            <a:rPr lang="fr-FR" sz="1100" b="0" baseline="0">
              <a:solidFill>
                <a:sysClr val="windowText" lastClr="000000"/>
              </a:solidFill>
              <a:effectLst/>
              <a:latin typeface="+mn-lt"/>
              <a:ea typeface="+mn-ea"/>
              <a:cs typeface="+mn-cs"/>
            </a:rPr>
            <a:t>La réglementation distingue deux types d'indemnisation de la permanence des soins (pour le TTA et les astreintes) selon qu'un schéma territorial de la permanence des soins est adopté ou non. Le simulateur ne retient que l'option selon laquelle un schéma est adopté, celle-ci étant la plus répandue. Les écarts de rémunération sont par ailleurs assez peu signifcatifs entre les astreintes en cas de schéma adopté ou non et entre le TTA de jour et le TTA unique en cas d'adoption dudit schéma. </a:t>
          </a:r>
        </a:p>
        <a:p>
          <a:endParaRPr lang="fr-FR" sz="1100" b="0" baseline="0">
            <a:solidFill>
              <a:schemeClr val="accent6"/>
            </a:solidFill>
            <a:effectLst/>
            <a:latin typeface="+mn-lt"/>
            <a:ea typeface="+mn-ea"/>
            <a:cs typeface="+mn-cs"/>
          </a:endParaRPr>
        </a:p>
        <a:p>
          <a:r>
            <a:rPr lang="fr-FR" sz="1100" b="0" baseline="0">
              <a:solidFill>
                <a:schemeClr val="accent6">
                  <a:lumMod val="75000"/>
                </a:schemeClr>
              </a:solidFill>
              <a:effectLst/>
              <a:latin typeface="+mn-lt"/>
              <a:ea typeface="+mn-ea"/>
              <a:cs typeface="+mn-cs"/>
            </a:rPr>
            <a:t>Dans le simulateur indiquer le nombre de demi-journées ou de demi-périodes de garde ou de TTA dans les cases correspondantes. Indiquer également le nombre d'astreintes en demi-périodes [1 période = 2 demi-périodes].</a:t>
          </a:r>
        </a:p>
        <a:p>
          <a:r>
            <a:rPr lang="fr-FR" sz="1100" b="0" baseline="0">
              <a:solidFill>
                <a:schemeClr val="accent6">
                  <a:lumMod val="75000"/>
                </a:schemeClr>
              </a:solidFill>
              <a:effectLst/>
              <a:latin typeface="+mn-lt"/>
              <a:ea typeface="+mn-ea"/>
              <a:cs typeface="+mn-cs"/>
            </a:rPr>
            <a:t> </a:t>
          </a:r>
        </a:p>
        <a:p>
          <a:r>
            <a:rPr lang="fr-FR" sz="1100" b="1" baseline="0">
              <a:solidFill>
                <a:schemeClr val="accent1">
                  <a:lumMod val="75000"/>
                </a:schemeClr>
              </a:solidFill>
              <a:effectLst/>
              <a:latin typeface="+mn-lt"/>
              <a:ea typeface="+mn-ea"/>
              <a:cs typeface="+mn-cs"/>
            </a:rPr>
            <a:t>         Pour les praticiens mis à disposition par une ETT</a:t>
          </a:r>
        </a:p>
        <a:p>
          <a:endParaRPr lang="fr-FR"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La perception d’indemnités de TTA, de garde et d’astreinte n’est pas possible pour les intérimaires via ETT dont </a:t>
          </a:r>
          <a:r>
            <a:rPr lang="fr-FR" sz="1100" b="1">
              <a:solidFill>
                <a:schemeClr val="dk1"/>
              </a:solidFill>
              <a:effectLst/>
              <a:latin typeface="+mn-lt"/>
              <a:ea typeface="+mn-ea"/>
              <a:cs typeface="+mn-cs"/>
            </a:rPr>
            <a:t>le plafond de rémunération est un total  </a:t>
          </a:r>
          <a:r>
            <a:rPr lang="fr-FR" sz="1100" b="0">
              <a:solidFill>
                <a:schemeClr val="dk1"/>
              </a:solidFill>
              <a:effectLst/>
              <a:latin typeface="+mn-lt"/>
              <a:ea typeface="+mn-ea"/>
              <a:cs typeface="+mn-cs"/>
            </a:rPr>
            <a:t>auquel aucune indemnité ne peut être ajoutée.</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1">
            <a:solidFill>
              <a:srgbClr val="00206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fr-FR" sz="1100" b="1">
              <a:solidFill>
                <a:srgbClr val="002060"/>
              </a:solidFill>
              <a:effectLst/>
              <a:latin typeface="+mn-lt"/>
              <a:ea typeface="+mn-ea"/>
              <a:cs typeface="+mn-cs"/>
            </a:rPr>
            <a:t>S'agissant des contrats d'un mois</a:t>
          </a:r>
          <a:r>
            <a:rPr lang="fr-FR" sz="1100" b="1" baseline="0">
              <a:solidFill>
                <a:srgbClr val="002060"/>
              </a:solidFill>
              <a:effectLst/>
              <a:latin typeface="+mn-lt"/>
              <a:ea typeface="+mn-ea"/>
              <a:cs typeface="+mn-cs"/>
            </a:rPr>
            <a:t> ou plus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lang="fr-FR" sz="1100" b="1" baseline="0">
            <a:solidFill>
              <a:srgbClr val="00206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fr-FR" sz="1100" b="0" baseline="0">
              <a:solidFill>
                <a:sysClr val="windowText" lastClr="000000"/>
              </a:solidFill>
              <a:effectLst/>
              <a:latin typeface="+mn-lt"/>
              <a:ea typeface="+mn-ea"/>
              <a:cs typeface="+mn-cs"/>
            </a:rPr>
            <a:t>Il convient de proratiser le plafond annuel au nombre de mois prévus au contrat. A ces émoluments s'ajoutent les indemnités de garde, d'astreinte et de TTA effectivement réalisés. </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lang="fr-FR" sz="1100" b="0" baseline="0">
            <a:solidFill>
              <a:srgbClr val="002060"/>
            </a:solidFill>
            <a:effectLst/>
            <a:latin typeface="+mn-lt"/>
            <a:ea typeface="+mn-ea"/>
            <a:cs typeface="+mn-cs"/>
          </a:endParaRPr>
        </a:p>
        <a:p>
          <a:pPr marL="171450" indent="-171450">
            <a:buFont typeface="Arial" panose="020B0604020202020204" pitchFamily="34" charset="0"/>
            <a:buChar char="•"/>
          </a:pPr>
          <a:r>
            <a:rPr lang="fr-FR" sz="1100" b="1">
              <a:solidFill>
                <a:srgbClr val="002060"/>
              </a:solidFill>
              <a:effectLst/>
              <a:latin typeface="+mn-lt"/>
              <a:ea typeface="+mn-ea"/>
              <a:cs typeface="+mn-cs"/>
            </a:rPr>
            <a:t>S'agissant des praticiens intérimaires (via une ETT) :</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 plafond de 1389,83 euros pour 24h comprend d'ores-et-déjà les éventuelles gardes</a:t>
          </a:r>
          <a:r>
            <a:rPr lang="fr-FR" sz="1100" baseline="0">
              <a:solidFill>
                <a:schemeClr val="dk1"/>
              </a:solidFill>
              <a:effectLst/>
              <a:latin typeface="+mn-lt"/>
              <a:ea typeface="+mn-ea"/>
              <a:cs typeface="+mn-cs"/>
            </a:rPr>
            <a:t> et </a:t>
          </a:r>
          <a:r>
            <a:rPr lang="fr-FR" sz="1100">
              <a:solidFill>
                <a:schemeClr val="dk1"/>
              </a:solidFill>
              <a:effectLst/>
              <a:latin typeface="+mn-lt"/>
              <a:ea typeface="+mn-ea"/>
              <a:cs typeface="+mn-cs"/>
            </a:rPr>
            <a:t>astreintes.</a:t>
          </a:r>
        </a:p>
        <a:p>
          <a:endParaRPr lang="fr-FR" sz="1100">
            <a:solidFill>
              <a:schemeClr val="dk1"/>
            </a:solidFill>
            <a:effectLst/>
            <a:latin typeface="+mn-lt"/>
            <a:ea typeface="+mn-ea"/>
            <a:cs typeface="+mn-cs"/>
          </a:endParaRPr>
        </a:p>
        <a:p>
          <a:r>
            <a:rPr lang="fr-FR" sz="1100" b="0"/>
            <a:t>Pour obtenir le montant à l'heure, il convient de diviser le plafond de rémunération par 24 pour obtenir la rémunération pour une heure, soit 48,75 euros.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76200</xdr:colOff>
      <xdr:row>8</xdr:row>
      <xdr:rowOff>114299</xdr:rowOff>
    </xdr:from>
    <xdr:to>
      <xdr:col>5</xdr:col>
      <xdr:colOff>1609725</xdr:colOff>
      <xdr:row>17</xdr:row>
      <xdr:rowOff>9525</xdr:rowOff>
    </xdr:to>
    <xdr:sp macro="" textlink="">
      <xdr:nvSpPr>
        <xdr:cNvPr id="2" name="ZoneTexte 1"/>
        <xdr:cNvSpPr txBox="1"/>
      </xdr:nvSpPr>
      <xdr:spPr>
        <a:xfrm>
          <a:off x="6610350" y="2019299"/>
          <a:ext cx="2295525" cy="2628901"/>
        </a:xfrm>
        <a:prstGeom prst="rect">
          <a:avLst/>
        </a:prstGeom>
        <a:solidFill>
          <a:srgbClr val="FFC000"/>
        </a:solidFill>
        <a:ln w="9525" cmpd="sng">
          <a:solidFill>
            <a:schemeClr val="lt1">
              <a:shade val="50000"/>
            </a:schemeClr>
          </a:solidFill>
        </a:ln>
        <a:scene3d>
          <a:camera prst="orthographicFront"/>
          <a:lightRig rig="threePt" dir="t"/>
        </a:scene3d>
        <a:sp3d>
          <a:bevelT prst="relaxedInse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u="sng"/>
            <a:t>/!\</a:t>
          </a:r>
          <a:r>
            <a:rPr lang="fr-FR" sz="1100"/>
            <a:t>Pour les contrats dont la durée hebdomadaire</a:t>
          </a:r>
          <a:r>
            <a:rPr lang="fr-FR" sz="1100" baseline="0"/>
            <a:t> serait inférieure à 48h, pour obtenir le montant par heure, il convient de modifier la case D9, pour integrer la durée hebdomadaire retenue qui par défaut est de 48 heures.</a:t>
          </a:r>
        </a:p>
        <a:p>
          <a:r>
            <a:rPr lang="fr-FR" sz="1100" baseline="0"/>
            <a:t>II conviendra ensuite, dans l'onglet simulation en H d'indiquer le nombre d'heures prévues au contrat.</a:t>
          </a:r>
        </a:p>
        <a:p>
          <a:r>
            <a:rPr lang="fr-FR" sz="1100" u="sng" baseline="0"/>
            <a:t>NB:</a:t>
          </a:r>
          <a:r>
            <a:rPr lang="fr-FR" sz="1100" baseline="0"/>
            <a:t> Que la durée hebdomadaire soit de 48h ou de 40h, le plafond de rémunération demeure le même.</a:t>
          </a: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638175</xdr:colOff>
      <xdr:row>1</xdr:row>
      <xdr:rowOff>104774</xdr:rowOff>
    </xdr:from>
    <xdr:to>
      <xdr:col>12</xdr:col>
      <xdr:colOff>9525</xdr:colOff>
      <xdr:row>31</xdr:row>
      <xdr:rowOff>47625</xdr:rowOff>
    </xdr:to>
    <xdr:sp macro="" textlink="">
      <xdr:nvSpPr>
        <xdr:cNvPr id="2" name="ZoneTexte 1"/>
        <xdr:cNvSpPr txBox="1"/>
      </xdr:nvSpPr>
      <xdr:spPr>
        <a:xfrm>
          <a:off x="638175" y="295274"/>
          <a:ext cx="8515350" cy="565785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ct val="107000"/>
            </a:lnSpc>
            <a:spcAft>
              <a:spcPts val="800"/>
            </a:spcAft>
          </a:pPr>
          <a:r>
            <a:rPr lang="fr-FR" sz="1000" b="1">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Liste des pièces justificatives pour l’exercice du contrôle du comptable public</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1000" b="1">
              <a:effectLst/>
              <a:latin typeface="Calibri" panose="020F0502020204030204" pitchFamily="34" charset="0"/>
              <a:ea typeface="Calibri" panose="020F0502020204030204" pitchFamily="34" charset="0"/>
              <a:cs typeface="Times New Roman" panose="02020603050405020304" pitchFamily="18" charset="0"/>
            </a:rPr>
            <a:t>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1000" b="1">
              <a:solidFill>
                <a:srgbClr val="2F5597"/>
              </a:solidFill>
              <a:effectLst/>
              <a:latin typeface="Calibri" panose="020F0502020204030204" pitchFamily="34" charset="0"/>
              <a:ea typeface="Calibri" panose="020F0502020204030204" pitchFamily="34" charset="0"/>
              <a:cs typeface="Times New Roman" panose="02020603050405020304" pitchFamily="18" charset="0"/>
            </a:rPr>
            <a:t>Pour toute prestation d’intérim via une ETT :</a:t>
          </a:r>
          <a:endParaRPr lang="fr-FR" sz="1000" b="0">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1000" b="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a:t>
          </a:r>
          <a:r>
            <a:rPr lang="fr-FR" sz="1000" b="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            U</a:t>
          </a:r>
          <a:r>
            <a:rPr lang="fr-FR" sz="1000">
              <a:effectLst/>
              <a:latin typeface="Calibri" panose="020F0502020204030204" pitchFamily="34" charset="0"/>
              <a:ea typeface="Calibri" panose="020F0502020204030204" pitchFamily="34" charset="0"/>
              <a:cs typeface="Times New Roman" panose="02020603050405020304" pitchFamily="18" charset="0"/>
            </a:rPr>
            <a:t>n contrat de mise à disposition par l’entreprise de travail temporaire fixant la rémunération du médecin de manière précise et détaillée et signée par la </a:t>
          </a:r>
          <a:r>
            <a:rPr lang="fr-FR" sz="1000" baseline="0">
              <a:effectLst/>
              <a:latin typeface="Calibri" panose="020F0502020204030204" pitchFamily="34" charset="0"/>
              <a:ea typeface="Calibri" panose="020F0502020204030204" pitchFamily="34" charset="0"/>
              <a:cs typeface="Times New Roman" panose="02020603050405020304" pitchFamily="18" charset="0"/>
            </a:rPr>
            <a:t>         </a:t>
          </a:r>
          <a:r>
            <a:rPr lang="fr-FR" sz="1000">
              <a:effectLst/>
              <a:latin typeface="Calibri" panose="020F0502020204030204" pitchFamily="34" charset="0"/>
              <a:ea typeface="Calibri" panose="020F0502020204030204" pitchFamily="34" charset="0"/>
              <a:cs typeface="Times New Roman" panose="02020603050405020304" pitchFamily="18" charset="0"/>
            </a:rPr>
            <a:t>personne publique (EPS)</a:t>
          </a:r>
          <a:r>
            <a:rPr lang="fr-FR" sz="1000" baseline="0">
              <a:effectLst/>
              <a:latin typeface="Calibri" panose="020F0502020204030204" pitchFamily="34" charset="0"/>
              <a:ea typeface="Calibri" panose="020F0502020204030204" pitchFamily="34" charset="0"/>
              <a:cs typeface="Times New Roman" panose="02020603050405020304" pitchFamily="18" charset="0"/>
            </a:rPr>
            <a:t>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1000">
              <a:effectLst/>
              <a:latin typeface="Calibri" panose="020F0502020204030204" pitchFamily="34" charset="0"/>
              <a:ea typeface="Calibri" panose="020F0502020204030204" pitchFamily="34" charset="0"/>
              <a:cs typeface="Times New Roman" panose="02020603050405020304" pitchFamily="18" charset="0"/>
            </a:rPr>
            <a:t>-</a:t>
          </a:r>
          <a:r>
            <a:rPr lang="fr-FR" sz="1000" baseline="0">
              <a:effectLst/>
              <a:latin typeface="Calibri" panose="020F0502020204030204" pitchFamily="34" charset="0"/>
              <a:ea typeface="Calibri" panose="020F0502020204030204" pitchFamily="34" charset="0"/>
              <a:cs typeface="Times New Roman" panose="02020603050405020304" pitchFamily="18" charset="0"/>
            </a:rPr>
            <a:t>            U</a:t>
          </a:r>
          <a:r>
            <a:rPr lang="fr-FR" sz="1000">
              <a:effectLst/>
              <a:latin typeface="Calibri" panose="020F0502020204030204" pitchFamily="34" charset="0"/>
              <a:ea typeface="Calibri" panose="020F0502020204030204" pitchFamily="34" charset="0"/>
              <a:cs typeface="Times New Roman" panose="02020603050405020304" pitchFamily="18" charset="0"/>
            </a:rPr>
            <a:t>n état liquidatif (facture établie par la société d’intérim) reprenant les modalités de liquidation fixées au contrat.</a:t>
          </a:r>
        </a:p>
        <a:p>
          <a:pPr>
            <a:lnSpc>
              <a:spcPct val="107000"/>
            </a:lnSpc>
            <a:spcAft>
              <a:spcPts val="800"/>
            </a:spcAft>
          </a:pPr>
          <a:r>
            <a:rPr lang="fr-FR" sz="1000" b="1">
              <a:solidFill>
                <a:srgbClr val="2F5597"/>
              </a:solidFill>
              <a:effectLst/>
              <a:latin typeface="Calibri" panose="020F0502020204030204" pitchFamily="34" charset="0"/>
              <a:ea typeface="Calibri" panose="020F0502020204030204" pitchFamily="34" charset="0"/>
              <a:cs typeface="Times New Roman" panose="02020603050405020304" pitchFamily="18" charset="0"/>
            </a:rPr>
            <a:t>Pour tout contrat de praticien contractuel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Calibri" panose="020F0502020204030204" pitchFamily="34" charset="0"/>
            <a:buChar char="-"/>
            <a:tabLst>
              <a:tab pos="457200" algn="l"/>
            </a:tabLst>
          </a:pPr>
          <a:r>
            <a:rPr lang="fr-FR" sz="1000">
              <a:effectLst/>
              <a:latin typeface="Calibri" panose="020F0502020204030204" pitchFamily="34" charset="0"/>
              <a:ea typeface="Calibri" panose="020F0502020204030204" pitchFamily="34" charset="0"/>
              <a:cs typeface="Times New Roman" panose="02020603050405020304" pitchFamily="18" charset="0"/>
            </a:rPr>
            <a:t>Le contrat de travail</a:t>
          </a:r>
          <a:r>
            <a:rPr lang="fr-FR" sz="1000" baseline="0">
              <a:effectLst/>
              <a:latin typeface="Calibri" panose="020F0502020204030204" pitchFamily="34" charset="0"/>
              <a:ea typeface="Calibri" panose="020F0502020204030204" pitchFamily="34" charset="0"/>
              <a:cs typeface="Times New Roman" panose="02020603050405020304" pitchFamily="18" charset="0"/>
            </a:rPr>
            <a:t> (</a:t>
          </a:r>
          <a:r>
            <a:rPr lang="fr-FR" sz="1000">
              <a:effectLst/>
              <a:latin typeface="Calibri" panose="020F0502020204030204" pitchFamily="34" charset="0"/>
              <a:ea typeface="Calibri" panose="020F0502020204030204" pitchFamily="34" charset="0"/>
              <a:cs typeface="Times New Roman" panose="02020603050405020304" pitchFamily="18" charset="0"/>
            </a:rPr>
            <a:t>de gré à gré) fixant la rémunération du médecin de manière précise et détaillée ;</a:t>
          </a:r>
        </a:p>
        <a:p>
          <a:pPr marL="342900" lvl="0" indent="-342900">
            <a:lnSpc>
              <a:spcPct val="107000"/>
            </a:lnSpc>
            <a:spcAft>
              <a:spcPts val="800"/>
            </a:spcAft>
            <a:buFont typeface="Calibri" panose="020F0502020204030204" pitchFamily="34" charset="0"/>
            <a:buChar char="-"/>
            <a:tabLst>
              <a:tab pos="457200" algn="l"/>
            </a:tabLst>
          </a:pPr>
          <a:r>
            <a:rPr lang="fr-FR" sz="1000">
              <a:effectLst/>
              <a:latin typeface="Calibri" panose="020F0502020204030204" pitchFamily="34" charset="0"/>
              <a:ea typeface="Calibri" panose="020F0502020204030204" pitchFamily="34" charset="0"/>
              <a:cs typeface="Times New Roman" panose="02020603050405020304" pitchFamily="18" charset="0"/>
            </a:rPr>
            <a:t>Un état liquidatif (bulletin de paye) ;</a:t>
          </a:r>
        </a:p>
        <a:p>
          <a:pPr marL="342900" lvl="0" indent="-342900">
            <a:lnSpc>
              <a:spcPct val="107000"/>
            </a:lnSpc>
            <a:spcAft>
              <a:spcPts val="800"/>
            </a:spcAft>
            <a:buFont typeface="Calibri" panose="020F0502020204030204" pitchFamily="34" charset="0"/>
            <a:buChar char="-"/>
            <a:tabLst>
              <a:tab pos="457200" algn="l"/>
            </a:tabLst>
          </a:pPr>
          <a:r>
            <a:rPr lang="fr-FR" sz="1000">
              <a:effectLst/>
              <a:latin typeface="Calibri" panose="020F0502020204030204" pitchFamily="34" charset="0"/>
              <a:ea typeface="Calibri" panose="020F0502020204030204" pitchFamily="34" charset="0"/>
              <a:cs typeface="Times New Roman" panose="02020603050405020304" pitchFamily="18" charset="0"/>
            </a:rPr>
            <a:t>Les tableaux de service (prévisionnels et réalisés) pour contrôler les gardes, astreintes et périodes de temps de travail additionnel réalisées ;</a:t>
          </a:r>
        </a:p>
        <a:p>
          <a:pPr marL="342900" lvl="0" indent="-342900">
            <a:lnSpc>
              <a:spcPct val="107000"/>
            </a:lnSpc>
            <a:spcAft>
              <a:spcPts val="800"/>
            </a:spcAft>
            <a:buFont typeface="Calibri" panose="020F0502020204030204" pitchFamily="34" charset="0"/>
            <a:buChar char="-"/>
            <a:tabLst>
              <a:tab pos="457200" algn="l"/>
            </a:tabLst>
          </a:pPr>
          <a:r>
            <a:rPr lang="fr-FR" sz="1000">
              <a:effectLst/>
              <a:latin typeface="Calibri" panose="020F0502020204030204" pitchFamily="34" charset="0"/>
              <a:ea typeface="Calibri" panose="020F0502020204030204" pitchFamily="34" charset="0"/>
              <a:cs typeface="Times New Roman" panose="02020603050405020304" pitchFamily="18" charset="0"/>
            </a:rPr>
            <a:t>Le cas échéant, le contrat de temps de travail additionnel ;</a:t>
          </a:r>
        </a:p>
        <a:p>
          <a:pPr marL="342900" lvl="0" indent="-342900">
            <a:lnSpc>
              <a:spcPct val="107000"/>
            </a:lnSpc>
            <a:spcAft>
              <a:spcPts val="800"/>
            </a:spcAft>
            <a:buFont typeface="Calibri" panose="020F0502020204030204" pitchFamily="34" charset="0"/>
            <a:buChar char="-"/>
            <a:tabLst>
              <a:tab pos="457200" algn="l"/>
            </a:tabLst>
          </a:pPr>
          <a:r>
            <a:rPr lang="fr-FR" sz="1000">
              <a:effectLst/>
              <a:latin typeface="Calibri" panose="020F0502020204030204" pitchFamily="34" charset="0"/>
              <a:ea typeface="Calibri" panose="020F0502020204030204" pitchFamily="34" charset="0"/>
              <a:cs typeface="Times New Roman" panose="02020603050405020304" pitchFamily="18" charset="0"/>
            </a:rPr>
            <a:t>Le cas échéant, la convention autorisant le versement de la prime d’exercice territorial ;</a:t>
          </a:r>
        </a:p>
        <a:p>
          <a:pPr marL="342900" lvl="0" indent="-342900">
            <a:lnSpc>
              <a:spcPct val="107000"/>
            </a:lnSpc>
            <a:spcAft>
              <a:spcPts val="800"/>
            </a:spcAft>
            <a:buFont typeface="Calibri" panose="020F0502020204030204" pitchFamily="34" charset="0"/>
            <a:buChar char="-"/>
            <a:tabLst>
              <a:tab pos="457200" algn="l"/>
            </a:tabLst>
          </a:pPr>
          <a:r>
            <a:rPr lang="fr-FR" sz="1000">
              <a:effectLst/>
              <a:latin typeface="Calibri" panose="020F0502020204030204" pitchFamily="34" charset="0"/>
              <a:ea typeface="Calibri" panose="020F0502020204030204" pitchFamily="34" charset="0"/>
              <a:cs typeface="Times New Roman" panose="02020603050405020304" pitchFamily="18" charset="0"/>
            </a:rPr>
            <a:t>Le</a:t>
          </a:r>
          <a:r>
            <a:rPr lang="fr-FR" sz="1000" baseline="0">
              <a:effectLst/>
              <a:latin typeface="Calibri" panose="020F0502020204030204" pitchFamily="34" charset="0"/>
              <a:ea typeface="Calibri" panose="020F0502020204030204" pitchFamily="34" charset="0"/>
              <a:cs typeface="Times New Roman" panose="02020603050405020304" pitchFamily="18" charset="0"/>
            </a:rPr>
            <a:t> cas échéant, la convention autorisant le versement de la prime de solidarité territoriale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Calibri" panose="020F0502020204030204" pitchFamily="34" charset="0"/>
            <a:buChar char="-"/>
            <a:tabLst>
              <a:tab pos="457200" algn="l"/>
            </a:tabLst>
          </a:pPr>
          <a:r>
            <a:rPr lang="fr-FR" sz="1000">
              <a:effectLst/>
              <a:latin typeface="Calibri" panose="020F0502020204030204" pitchFamily="34" charset="0"/>
              <a:ea typeface="Calibri" panose="020F0502020204030204" pitchFamily="34" charset="0"/>
              <a:cs typeface="Times New Roman" panose="02020603050405020304" pitchFamily="18" charset="0"/>
            </a:rPr>
            <a:t>Le cas échéant, la convention autorisant le versement de la prime d’engagement dans la carrière hospitalière.</a:t>
          </a:r>
        </a:p>
        <a:p>
          <a:pPr>
            <a:lnSpc>
              <a:spcPct val="107000"/>
            </a:lnSpc>
            <a:spcAft>
              <a:spcPts val="800"/>
            </a:spcAft>
          </a:pPr>
          <a:r>
            <a:rPr lang="fr-FR" sz="1000">
              <a:solidFill>
                <a:srgbClr val="2F5597"/>
              </a:solidFill>
              <a:effectLst/>
              <a:latin typeface="Calibri" panose="020F0502020204030204" pitchFamily="34" charset="0"/>
              <a:ea typeface="Calibri" panose="020F0502020204030204" pitchFamily="34" charset="0"/>
              <a:cs typeface="Times New Roman" panose="02020603050405020304" pitchFamily="18" charset="0"/>
            </a:rPr>
            <a:t> </a:t>
          </a:r>
          <a:r>
            <a:rPr lang="fr-FR" sz="1000" b="1">
              <a:solidFill>
                <a:srgbClr val="2F5597"/>
              </a:solidFill>
              <a:effectLst/>
              <a:latin typeface="Calibri" panose="020F0502020204030204" pitchFamily="34" charset="0"/>
              <a:ea typeface="Calibri" panose="020F0502020204030204" pitchFamily="34" charset="0"/>
              <a:cs typeface="Times New Roman" panose="02020603050405020304" pitchFamily="18" charset="0"/>
            </a:rPr>
            <a:t>En outre, pour les contrats de praticien contractuel conclus en application du 2° de l’article R6152-338 du CSP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Calibri" panose="020F0502020204030204" pitchFamily="34" charset="0"/>
            <a:buChar char="-"/>
            <a:tabLst>
              <a:tab pos="457200" algn="l"/>
            </a:tabLst>
          </a:pPr>
          <a:r>
            <a:rPr lang="fr-FR" sz="1000">
              <a:effectLst/>
              <a:latin typeface="Calibri" panose="020F0502020204030204" pitchFamily="34" charset="0"/>
              <a:ea typeface="Calibri" panose="020F0502020204030204" pitchFamily="34" charset="0"/>
              <a:cs typeface="Times New Roman" panose="02020603050405020304" pitchFamily="18" charset="0"/>
            </a:rPr>
            <a:t>A défaut de l'inscription au CPOM, l’accord formel de l’ARS pour la conclusion du contrat dans l’établissement pour la spécialité concernée ou l'engagement de l'ARS de procéder à une modification du CPOM par voie d'avenant pour permettre le recrutement sous ce motif ;</a:t>
          </a:r>
        </a:p>
        <a:p>
          <a:pPr marL="342900" lvl="0" indent="-342900">
            <a:lnSpc>
              <a:spcPct val="107000"/>
            </a:lnSpc>
            <a:spcAft>
              <a:spcPts val="800"/>
            </a:spcAft>
            <a:buFont typeface="Calibri" panose="020F0502020204030204" pitchFamily="34" charset="0"/>
            <a:buChar char="-"/>
            <a:tabLst>
              <a:tab pos="457200" algn="l"/>
            </a:tabLst>
          </a:pPr>
          <a:r>
            <a:rPr lang="fr-FR" sz="1000">
              <a:effectLst/>
              <a:latin typeface="Calibri" panose="020F0502020204030204" pitchFamily="34" charset="0"/>
              <a:ea typeface="Calibri" panose="020F0502020204030204" pitchFamily="34" charset="0"/>
              <a:cs typeface="Times New Roman" panose="02020603050405020304" pitchFamily="18" charset="0"/>
            </a:rPr>
            <a:t>Le contrat de recrutement faisant apparaitre les engagements particuliers et les objectifs auxquels</a:t>
          </a:r>
          <a:r>
            <a:rPr lang="fr-FR" sz="1000" baseline="0">
              <a:effectLst/>
              <a:latin typeface="Calibri" panose="020F0502020204030204" pitchFamily="34" charset="0"/>
              <a:ea typeface="Calibri" panose="020F0502020204030204" pitchFamily="34" charset="0"/>
              <a:cs typeface="Times New Roman" panose="02020603050405020304" pitchFamily="18" charset="0"/>
            </a:rPr>
            <a:t> le versement de la part variable est subordonné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447675</xdr:colOff>
      <xdr:row>0</xdr:row>
      <xdr:rowOff>123825</xdr:rowOff>
    </xdr:from>
    <xdr:to>
      <xdr:col>8</xdr:col>
      <xdr:colOff>247650</xdr:colOff>
      <xdr:row>44</xdr:row>
      <xdr:rowOff>85725</xdr:rowOff>
    </xdr:to>
    <xdr:sp macro="" textlink="">
      <xdr:nvSpPr>
        <xdr:cNvPr id="2" name="ZoneTexte 1"/>
        <xdr:cNvSpPr txBox="1"/>
      </xdr:nvSpPr>
      <xdr:spPr>
        <a:xfrm>
          <a:off x="1209675" y="123825"/>
          <a:ext cx="5133975" cy="834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i="0">
              <a:solidFill>
                <a:srgbClr val="002060"/>
              </a:solidFill>
              <a:effectLst/>
              <a:latin typeface="+mn-lt"/>
              <a:ea typeface="+mn-ea"/>
              <a:cs typeface="+mn-cs"/>
            </a:rPr>
            <a:t>Les primes et indemnités auxquelles les praticiens</a:t>
          </a:r>
          <a:r>
            <a:rPr lang="fr-FR" sz="1100" b="1" i="0" baseline="0">
              <a:solidFill>
                <a:srgbClr val="002060"/>
              </a:solidFill>
              <a:effectLst/>
              <a:latin typeface="+mn-lt"/>
              <a:ea typeface="+mn-ea"/>
              <a:cs typeface="+mn-cs"/>
            </a:rPr>
            <a:t> contractuels sont </a:t>
          </a:r>
          <a:r>
            <a:rPr lang="fr-FR" sz="1100" b="1" i="0" u="none" baseline="0">
              <a:solidFill>
                <a:srgbClr val="002060"/>
              </a:solidFill>
              <a:effectLst/>
              <a:latin typeface="+mn-lt"/>
              <a:ea typeface="+mn-ea"/>
              <a:cs typeface="+mn-cs"/>
            </a:rPr>
            <a:t>éligibles (D. 6152-356 du CSP)</a:t>
          </a:r>
          <a:r>
            <a:rPr lang="fr-FR" sz="1100" b="1" i="0" u="none">
              <a:solidFill>
                <a:srgbClr val="002060"/>
              </a:solidFill>
              <a:effectLst/>
              <a:latin typeface="+mn-lt"/>
              <a:ea typeface="+mn-ea"/>
              <a:cs typeface="+mn-cs"/>
            </a:rPr>
            <a:t> </a:t>
          </a:r>
          <a:r>
            <a:rPr lang="fr-FR" sz="1100" b="1" i="0">
              <a:solidFill>
                <a:srgbClr val="002060"/>
              </a:solidFill>
              <a:effectLst/>
              <a:latin typeface="+mn-lt"/>
              <a:ea typeface="+mn-ea"/>
              <a:cs typeface="+mn-cs"/>
            </a:rPr>
            <a:t>:</a:t>
          </a:r>
        </a:p>
        <a:p>
          <a:endParaRPr lang="fr-FR" sz="1100" b="0" i="0">
            <a:solidFill>
              <a:schemeClr val="dk1"/>
            </a:solidFill>
            <a:effectLst/>
            <a:latin typeface="+mn-lt"/>
            <a:ea typeface="+mn-ea"/>
            <a:cs typeface="+mn-cs"/>
          </a:endParaRPr>
        </a:p>
        <a:p>
          <a:r>
            <a:rPr lang="fr-FR" sz="1100" b="1" i="0" u="none">
              <a:solidFill>
                <a:schemeClr val="accent5">
                  <a:lumMod val="75000"/>
                </a:schemeClr>
              </a:solidFill>
              <a:effectLst/>
              <a:latin typeface="+mn-lt"/>
              <a:ea typeface="+mn-ea"/>
              <a:cs typeface="+mn-cs"/>
            </a:rPr>
            <a:t>S'agissant de la participation à la permanence des soins:</a:t>
          </a:r>
          <a:r>
            <a:rPr lang="fr-FR" u="sng"/>
            <a:t/>
          </a:r>
          <a:br>
            <a:rPr lang="fr-FR" u="sng"/>
          </a:br>
          <a:r>
            <a:rPr lang="fr-FR" u="sng"/>
            <a:t/>
          </a:r>
          <a:br>
            <a:rPr lang="fr-FR" u="sng"/>
          </a:br>
          <a:r>
            <a:rPr lang="fr-FR" sz="1100" b="0" i="0">
              <a:solidFill>
                <a:schemeClr val="dk1"/>
              </a:solidFill>
              <a:effectLst/>
              <a:latin typeface="+mn-lt"/>
              <a:ea typeface="+mn-ea"/>
              <a:cs typeface="+mn-cs"/>
            </a:rPr>
            <a:t>- Des indemnités de sujétion correspondant au temps de travail accompli, dans le cadre des obligations de service hebdomadaires, la nuit, le samedi après-midi, le dimanche et les jours fériés ;</a:t>
          </a:r>
          <a:r>
            <a:rPr lang="fr-FR"/>
            <a:t/>
          </a:r>
          <a:br>
            <a:rPr lang="fr-FR"/>
          </a:br>
          <a:r>
            <a:rPr lang="fr-FR"/>
            <a:t/>
          </a:r>
          <a:br>
            <a:rPr lang="fr-FR"/>
          </a:br>
          <a:r>
            <a:rPr lang="fr-FR" sz="1100" b="0" i="0">
              <a:solidFill>
                <a:schemeClr val="dk1"/>
              </a:solidFill>
              <a:effectLst/>
              <a:latin typeface="+mn-lt"/>
              <a:ea typeface="+mn-ea"/>
              <a:cs typeface="+mn-cs"/>
            </a:rPr>
            <a:t>- Des indemnités forfaitaires pour tout temps de travail additionnel accompli, sur la base du volontariat, au-delà des obligations de service hebdomadaires ;</a:t>
          </a:r>
          <a:r>
            <a:rPr lang="fr-FR"/>
            <a:t/>
          </a:r>
          <a:br>
            <a:rPr lang="fr-FR"/>
          </a:br>
          <a:r>
            <a:rPr lang="fr-FR"/>
            <a:t/>
          </a:r>
          <a:br>
            <a:rPr lang="fr-FR"/>
          </a:br>
          <a:r>
            <a:rPr lang="fr-FR"/>
            <a:t>-</a:t>
          </a:r>
          <a:r>
            <a:rPr lang="fr-FR" baseline="0"/>
            <a:t> </a:t>
          </a:r>
          <a:r>
            <a:rPr lang="fr-FR" sz="1100" b="0" i="0">
              <a:solidFill>
                <a:schemeClr val="dk1"/>
              </a:solidFill>
              <a:effectLst/>
              <a:latin typeface="+mn-lt"/>
              <a:ea typeface="+mn-ea"/>
              <a:cs typeface="+mn-cs"/>
            </a:rPr>
            <a:t>Des indemnités correspondant aux astreintes et aux déplacements auxquels elles peuvent donner lieu.</a:t>
          </a:r>
        </a:p>
        <a:p>
          <a:endParaRPr lang="fr-FR" sz="1100" b="0" i="0">
            <a:solidFill>
              <a:schemeClr val="dk1"/>
            </a:solidFill>
            <a:effectLst/>
            <a:latin typeface="+mn-lt"/>
            <a:ea typeface="+mn-ea"/>
            <a:cs typeface="+mn-cs"/>
          </a:endParaRPr>
        </a:p>
        <a:p>
          <a:r>
            <a:rPr lang="fr-FR" sz="1100" b="0" i="1">
              <a:solidFill>
                <a:schemeClr val="dk1"/>
              </a:solidFill>
              <a:effectLst/>
              <a:latin typeface="+mn-lt"/>
              <a:ea typeface="+mn-ea"/>
              <a:cs typeface="+mn-cs"/>
            </a:rPr>
            <a:t>--&gt; Arrêté du 30 avril 2003 modifié relatif à l'organisation et à l'indemnisation de la continuité des soins et de la permanence pharmaceutique dans les établissements publics de santé et dans les établissements publics d'hébergement pour personnes âgées dépendantes</a:t>
          </a:r>
        </a:p>
        <a:p>
          <a:endParaRPr lang="fr-FR" b="1" u="none"/>
        </a:p>
        <a:p>
          <a:r>
            <a:rPr lang="fr-FR" b="1" u="none">
              <a:solidFill>
                <a:schemeClr val="accent5">
                  <a:lumMod val="75000"/>
                </a:schemeClr>
              </a:solidFill>
            </a:rPr>
            <a:t>S'agissant de l'engagement dans la carrière hospitalière</a:t>
          </a:r>
        </a:p>
        <a:p>
          <a:r>
            <a:rPr lang="fr-FR" u="sng"/>
            <a:t/>
          </a:r>
          <a:br>
            <a:rPr lang="fr-FR" u="sng"/>
          </a:br>
          <a:r>
            <a:rPr lang="fr-FR" sz="1100" b="0" i="0" u="none">
              <a:solidFill>
                <a:schemeClr val="dk1"/>
              </a:solidFill>
              <a:effectLst/>
              <a:latin typeface="+mn-lt"/>
              <a:ea typeface="+mn-ea"/>
              <a:cs typeface="+mn-cs"/>
            </a:rPr>
            <a:t>-</a:t>
          </a:r>
          <a:r>
            <a:rPr lang="fr-FR" sz="1100" b="0" i="0" u="none" baseline="0">
              <a:solidFill>
                <a:schemeClr val="dk1"/>
              </a:solidFill>
              <a:effectLst/>
              <a:latin typeface="+mn-lt"/>
              <a:ea typeface="+mn-ea"/>
              <a:cs typeface="+mn-cs"/>
            </a:rPr>
            <a:t> </a:t>
          </a:r>
          <a:r>
            <a:rPr lang="fr-FR" sz="1100" b="0" i="0">
              <a:solidFill>
                <a:schemeClr val="dk1"/>
              </a:solidFill>
              <a:effectLst/>
              <a:latin typeface="+mn-lt"/>
              <a:ea typeface="+mn-ea"/>
              <a:cs typeface="+mn-cs"/>
            </a:rPr>
            <a:t>Une prime d'engagement de carrière hospitalière dès lors qu'il signe une convention d'engagement de carrière hospitalière </a:t>
          </a:r>
        </a:p>
        <a:p>
          <a:endParaRPr lang="fr-FR" sz="1100" b="0" i="0" u="none">
            <a:solidFill>
              <a:schemeClr val="dk1"/>
            </a:solidFill>
            <a:effectLst/>
            <a:latin typeface="+mn-lt"/>
            <a:ea typeface="+mn-ea"/>
            <a:cs typeface="+mn-cs"/>
          </a:endParaRPr>
        </a:p>
        <a:p>
          <a:r>
            <a:rPr lang="fr-FR" sz="1100" b="0" i="1" u="none">
              <a:solidFill>
                <a:schemeClr val="dk1"/>
              </a:solidFill>
              <a:effectLst/>
              <a:latin typeface="+mn-lt"/>
              <a:ea typeface="+mn-ea"/>
              <a:cs typeface="+mn-cs"/>
            </a:rPr>
            <a:t>--&gt; Arrêté du 14 mars 2017 fixant les modalités d'application des dispositions relatives à la prime d'engagement de carrière hospitalière des assistants des hôpitaux et des praticiens contractuels exerçant leur activité dans les établissements publics de santé</a:t>
          </a:r>
        </a:p>
        <a:p>
          <a:endParaRPr lang="fr-FR" sz="1100" b="0" i="0" u="none">
            <a:solidFill>
              <a:schemeClr val="dk1"/>
            </a:solidFill>
            <a:effectLst/>
            <a:latin typeface="+mn-lt"/>
            <a:ea typeface="+mn-ea"/>
            <a:cs typeface="+mn-cs"/>
          </a:endParaRPr>
        </a:p>
        <a:p>
          <a:r>
            <a:rPr lang="fr-FR" sz="1100" b="1" i="0" u="none">
              <a:solidFill>
                <a:schemeClr val="accent5">
                  <a:lumMod val="75000"/>
                </a:schemeClr>
              </a:solidFill>
              <a:effectLst/>
              <a:latin typeface="+mn-lt"/>
              <a:ea typeface="+mn-ea"/>
              <a:cs typeface="+mn-cs"/>
            </a:rPr>
            <a:t>Primes et indemnités visant à développer le travail en réseau :</a:t>
          </a:r>
          <a:r>
            <a:rPr lang="fr-FR"/>
            <a:t/>
          </a:r>
          <a:br>
            <a:rPr lang="fr-FR"/>
          </a:br>
          <a:r>
            <a:rPr lang="fr-FR"/>
            <a:t/>
          </a:r>
          <a:br>
            <a:rPr lang="fr-FR"/>
          </a:br>
          <a:r>
            <a:rPr lang="fr-FR" sz="1100" b="0" i="0">
              <a:solidFill>
                <a:schemeClr val="dk1"/>
              </a:solidFill>
              <a:effectLst/>
              <a:latin typeface="+mn-lt"/>
              <a:ea typeface="+mn-ea"/>
              <a:cs typeface="+mn-cs"/>
            </a:rPr>
            <a:t>-</a:t>
          </a:r>
          <a:r>
            <a:rPr lang="fr-FR" sz="1100" b="0" i="0" baseline="0">
              <a:solidFill>
                <a:schemeClr val="dk1"/>
              </a:solidFill>
              <a:effectLst/>
              <a:latin typeface="+mn-lt"/>
              <a:ea typeface="+mn-ea"/>
              <a:cs typeface="+mn-cs"/>
            </a:rPr>
            <a:t> </a:t>
          </a:r>
          <a:r>
            <a:rPr lang="fr-FR" sz="1100" b="0" i="0">
              <a:solidFill>
                <a:schemeClr val="dk1"/>
              </a:solidFill>
              <a:effectLst/>
              <a:latin typeface="+mn-lt"/>
              <a:ea typeface="+mn-ea"/>
              <a:cs typeface="+mn-cs"/>
            </a:rPr>
            <a:t>Une prime d'exercice territorial pour activité dans plusieurs établissements ou dans plusieurs sites d'un même établissement, dans le cadre des groupements hospitaliers de territoire </a:t>
          </a:r>
        </a:p>
        <a:p>
          <a:endParaRPr lang="fr-FR" sz="1100" b="0" i="1">
            <a:solidFill>
              <a:schemeClr val="dk1"/>
            </a:solidFill>
            <a:effectLst/>
            <a:latin typeface="+mn-lt"/>
            <a:ea typeface="+mn-ea"/>
            <a:cs typeface="+mn-cs"/>
          </a:endParaRPr>
        </a:p>
        <a:p>
          <a:r>
            <a:rPr lang="fr-FR" sz="1100" b="0" i="1">
              <a:solidFill>
                <a:schemeClr val="dk1"/>
              </a:solidFill>
              <a:effectLst/>
              <a:latin typeface="+mn-lt"/>
              <a:ea typeface="+mn-ea"/>
              <a:cs typeface="+mn-cs"/>
            </a:rPr>
            <a:t>--&gt; Arrêté du 14 mars 2017 relatif à la prime d'exercice territorial des personnels médicaux, odontologiques et pharmaceutiques</a:t>
          </a:r>
        </a:p>
        <a:p>
          <a:r>
            <a:rPr lang="fr-FR"/>
            <a:t/>
          </a:r>
          <a:br>
            <a:rPr lang="fr-FR"/>
          </a:br>
          <a:r>
            <a:rPr lang="fr-FR" sz="1100" b="0" i="0">
              <a:solidFill>
                <a:schemeClr val="dk1"/>
              </a:solidFill>
              <a:effectLst/>
              <a:latin typeface="+mn-lt"/>
              <a:ea typeface="+mn-ea"/>
              <a:cs typeface="+mn-cs"/>
            </a:rPr>
            <a:t>- Une prime de solidarité territoriale versée aux praticiens contractuels exerçant une activité partagée dans les conditions prévues à l'article R. 6152-4-1.</a:t>
          </a:r>
        </a:p>
        <a:p>
          <a:endParaRPr lang="fr-FR" sz="1100" b="0" i="0">
            <a:solidFill>
              <a:schemeClr val="dk1"/>
            </a:solidFill>
            <a:effectLst/>
            <a:latin typeface="+mn-lt"/>
            <a:ea typeface="+mn-ea"/>
            <a:cs typeface="+mn-cs"/>
          </a:endParaRPr>
        </a:p>
        <a:p>
          <a:r>
            <a:rPr lang="fr-FR" sz="1100" b="0" i="1">
              <a:solidFill>
                <a:schemeClr val="dk1"/>
              </a:solidFill>
              <a:effectLst/>
              <a:latin typeface="+mn-lt"/>
              <a:ea typeface="+mn-ea"/>
              <a:cs typeface="+mn-cs"/>
            </a:rPr>
            <a:t>--&gt; Arrêté du 15 décembre 2021 relatif à la prime de solidarité territoriale des personnels médicaux, odontologiques et pharmaceutiques</a:t>
          </a:r>
          <a:r>
            <a:rPr lang="fr-FR"/>
            <a:t/>
          </a:r>
          <a:br>
            <a:rPr lang="fr-FR"/>
          </a:br>
          <a:r>
            <a:rPr lang="fr-FR"/>
            <a:t/>
          </a:r>
          <a:br>
            <a:rPr lang="fr-FR"/>
          </a:br>
          <a:r>
            <a:rPr lang="fr-FR"/>
            <a:t>-</a:t>
          </a:r>
          <a:r>
            <a:rPr lang="fr-FR" baseline="0"/>
            <a:t> </a:t>
          </a:r>
          <a:r>
            <a:rPr lang="fr-FR" sz="1100" b="0" i="0">
              <a:solidFill>
                <a:schemeClr val="dk1"/>
              </a:solidFill>
              <a:effectLst/>
              <a:latin typeface="+mn-lt"/>
              <a:ea typeface="+mn-ea"/>
              <a:cs typeface="+mn-cs"/>
            </a:rPr>
            <a:t>L'indemnisation des déplacements temporaires accomplis pour les besoins du service dans les conditions prévues à l'article </a:t>
          </a:r>
          <a:r>
            <a:rPr lang="fr-FR" sz="1100" b="0" i="0" u="sng">
              <a:solidFill>
                <a:schemeClr val="dk1"/>
              </a:solidFill>
              <a:effectLst/>
              <a:latin typeface="+mn-lt"/>
              <a:ea typeface="+mn-ea"/>
              <a:cs typeface="+mn-cs"/>
              <a:hlinkClick xmlns:r="http://schemas.openxmlformats.org/officeDocument/2006/relationships" r:id=""/>
            </a:rPr>
            <a:t>R. 6152-32</a:t>
          </a:r>
          <a:r>
            <a:rPr lang="fr-FR" sz="1100" b="0" i="0">
              <a:solidFill>
                <a:schemeClr val="dk1"/>
              </a:solidFill>
              <a:effectLst/>
              <a:latin typeface="+mn-lt"/>
              <a:ea typeface="+mn-ea"/>
              <a:cs typeface="+mn-cs"/>
            </a:rPr>
            <a:t>, à l'exclusion des frais de changement de résidence.</a:t>
          </a:r>
          <a:endParaRPr lang="fr-FR" sz="1100"/>
        </a:p>
      </xdr:txBody>
    </xdr:sp>
    <xdr:clientData/>
  </xdr:twoCellAnchor>
  <xdr:twoCellAnchor>
    <xdr:from>
      <xdr:col>9</xdr:col>
      <xdr:colOff>304800</xdr:colOff>
      <xdr:row>0</xdr:row>
      <xdr:rowOff>133350</xdr:rowOff>
    </xdr:from>
    <xdr:to>
      <xdr:col>15</xdr:col>
      <xdr:colOff>600075</xdr:colOff>
      <xdr:row>31</xdr:row>
      <xdr:rowOff>142875</xdr:rowOff>
    </xdr:to>
    <xdr:sp macro="" textlink="">
      <xdr:nvSpPr>
        <xdr:cNvPr id="4" name="ZoneTexte 3"/>
        <xdr:cNvSpPr txBox="1"/>
      </xdr:nvSpPr>
      <xdr:spPr>
        <a:xfrm>
          <a:off x="7162800" y="133350"/>
          <a:ext cx="4867275" cy="5915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 </a:t>
          </a:r>
          <a:r>
            <a:rPr lang="fr-FR" sz="1100" b="1">
              <a:solidFill>
                <a:srgbClr val="002060"/>
              </a:solidFill>
            </a:rPr>
            <a:t>Quels sont les émoluments des praticiens contractuels</a:t>
          </a:r>
          <a:r>
            <a:rPr lang="fr-FR" sz="1100" b="1" baseline="0">
              <a:solidFill>
                <a:srgbClr val="002060"/>
              </a:solidFill>
            </a:rPr>
            <a:t> :</a:t>
          </a:r>
        </a:p>
        <a:p>
          <a:endParaRPr lang="fr-FR" sz="1100" b="1" baseline="0">
            <a:solidFill>
              <a:srgbClr val="002060"/>
            </a:solidFill>
          </a:endParaRPr>
        </a:p>
        <a:p>
          <a:r>
            <a:rPr lang="fr-FR" sz="1100" b="1">
              <a:solidFill>
                <a:schemeClr val="accent5">
                  <a:lumMod val="75000"/>
                </a:schemeClr>
              </a:solidFill>
            </a:rPr>
            <a:t>Les praticiens recrutés sur les motifs 1°, 3) et 4° prévus à l'article R. 6152-338 du CSP perçoivent:</a:t>
          </a:r>
        </a:p>
        <a:p>
          <a:r>
            <a:rPr lang="fr-FR" sz="1100" b="0">
              <a:solidFill>
                <a:sysClr val="windowText" lastClr="000000"/>
              </a:solidFill>
            </a:rPr>
            <a:t/>
          </a:r>
          <a:br>
            <a:rPr lang="fr-FR" sz="1100" b="0">
              <a:solidFill>
                <a:sysClr val="windowText" lastClr="000000"/>
              </a:solidFill>
            </a:rPr>
          </a:br>
          <a:r>
            <a:rPr lang="fr-FR" sz="1100" b="0">
              <a:solidFill>
                <a:sysClr val="windowText" lastClr="000000"/>
              </a:solidFill>
            </a:rPr>
            <a:t>- Des émoluments mensuels fixés conformément à l'annexe III de l'arrêté du 8 juillet 2022, proportionnellement à la durée de travail définie au contrat. Pour</a:t>
          </a:r>
          <a:r>
            <a:rPr lang="fr-FR" sz="1100" b="0" baseline="0">
              <a:solidFill>
                <a:sysClr val="windowText" lastClr="000000"/>
              </a:solidFill>
            </a:rPr>
            <a:t> mémoire, le plafond annuel pour un temps plein :  </a:t>
          </a:r>
          <a:r>
            <a:rPr lang="fr-FR" sz="1100" b="0" u="sng" baseline="0">
              <a:solidFill>
                <a:sysClr val="windowText" lastClr="000000"/>
              </a:solidFill>
            </a:rPr>
            <a:t>70 111,16 euros</a:t>
          </a:r>
          <a:r>
            <a:rPr lang="fr-FR" sz="1100" b="0" baseline="0">
              <a:solidFill>
                <a:sysClr val="windowText" lastClr="000000"/>
              </a:solidFill>
            </a:rPr>
            <a:t>.</a:t>
          </a:r>
        </a:p>
        <a:p>
          <a:endParaRPr lang="fr-FR" sz="1100" b="0" baseline="0">
            <a:solidFill>
              <a:sysClr val="windowText" lastClr="000000"/>
            </a:solidFill>
          </a:endParaRPr>
        </a:p>
        <a:p>
          <a:r>
            <a:rPr lang="fr-FR" sz="1100" b="0" i="1" baseline="0">
              <a:solidFill>
                <a:sysClr val="windowText" lastClr="000000"/>
              </a:solidFill>
            </a:rPr>
            <a:t>--&gt; Arrêté du 8 juillet 2022 relatif aux émoluments, rémunérations ou indemnités des personnels médicaux, pharmaceutiques et odontologiques exerçant leurs fonctions dans les établissements publics de santé</a:t>
          </a:r>
        </a:p>
        <a:p>
          <a:endParaRPr lang="fr-FR" sz="1100" b="0" baseline="0">
            <a:solidFill>
              <a:sysClr val="windowText" lastClr="000000"/>
            </a:solidFill>
          </a:endParaRPr>
        </a:p>
        <a:p>
          <a:endParaRPr lang="fr-FR" sz="1100" b="1" baseline="0">
            <a:solidFill>
              <a:srgbClr val="002060"/>
            </a:solidFill>
          </a:endParaRPr>
        </a:p>
        <a:p>
          <a:r>
            <a:rPr lang="fr-FR" sz="1100" b="1">
              <a:solidFill>
                <a:schemeClr val="accent5">
                  <a:lumMod val="75000"/>
                </a:schemeClr>
              </a:solidFill>
            </a:rPr>
            <a:t>Pour les praticiens recrutés au titre du 2° de l'article R. 6152-338 :</a:t>
          </a:r>
        </a:p>
        <a:p>
          <a:r>
            <a:rPr lang="fr-FR" sz="1100" b="1">
              <a:solidFill>
                <a:srgbClr val="002060"/>
              </a:solidFill>
            </a:rPr>
            <a:t/>
          </a:r>
          <a:br>
            <a:rPr lang="fr-FR" sz="1100" b="1">
              <a:solidFill>
                <a:srgbClr val="002060"/>
              </a:solidFill>
            </a:rPr>
          </a:br>
          <a:r>
            <a:rPr lang="fr-FR" sz="1100" b="0">
              <a:solidFill>
                <a:sysClr val="windowText" lastClr="000000"/>
              </a:solidFill>
            </a:rPr>
            <a:t>-Les émoluments de ces praticiens peuvent comprendre en sus des émoluments mentionnés supra une part variable subordonnée à la réalisation des engagements particuliers et des objectifs prévus au contrat. Dans ce cas, les émoluments, part variable comprise, ne peuvent excéder </a:t>
          </a:r>
          <a:r>
            <a:rPr lang="fr-FR" sz="1100" b="0" u="sng">
              <a:solidFill>
                <a:sysClr val="windowText" lastClr="000000"/>
              </a:solidFill>
            </a:rPr>
            <a:t>119 130 euros</a:t>
          </a:r>
          <a:r>
            <a:rPr lang="fr-FR" sz="1100" b="0">
              <a:solidFill>
                <a:sysClr val="windowText" lastClr="000000"/>
              </a:solidFill>
            </a:rPr>
            <a:t>.</a:t>
          </a:r>
        </a:p>
        <a:p>
          <a:endParaRPr lang="fr-FR" sz="1100" b="0">
            <a:solidFill>
              <a:sysClr val="windowText" lastClr="000000"/>
            </a:solidFill>
          </a:endParaRPr>
        </a:p>
        <a:p>
          <a:r>
            <a:rPr lang="fr-FR" sz="1100" b="0" i="1">
              <a:solidFill>
                <a:sysClr val="windowText" lastClr="000000"/>
              </a:solidFill>
            </a:rPr>
            <a:t>--&gt;</a:t>
          </a:r>
          <a:r>
            <a:rPr lang="fr-FR" sz="1100" b="0" i="1" baseline="0">
              <a:solidFill>
                <a:sysClr val="windowText" lastClr="000000"/>
              </a:solidFill>
            </a:rPr>
            <a:t> Arrêté du 5 février 2022 fixant le montant et les modalités de versement de la part variable des praticiens recrutés par les établissements publics de santé en application du 2° de l'article R. 6152-338 du code de la santé publique</a:t>
          </a:r>
        </a:p>
        <a:p>
          <a:endParaRPr lang="fr-FR" sz="1100" b="0" i="1" baseline="0">
            <a:solidFill>
              <a:schemeClr val="accent1">
                <a:lumMod val="50000"/>
              </a:schemeClr>
            </a:solidFill>
          </a:endParaRPr>
        </a:p>
        <a:p>
          <a:r>
            <a:rPr lang="fr-FR" sz="1100" b="1" i="0" baseline="0">
              <a:solidFill>
                <a:schemeClr val="accent1">
                  <a:lumMod val="50000"/>
                </a:schemeClr>
              </a:solidFill>
            </a:rPr>
            <a:t>Pour les praticiens en cumul-emploi-retraite</a:t>
          </a:r>
        </a:p>
        <a:p>
          <a:endParaRPr lang="fr-FR" sz="1100" b="0" i="0" baseline="0">
            <a:solidFill>
              <a:sysClr val="windowText" lastClr="000000"/>
            </a:solidFill>
          </a:endParaRPr>
        </a:p>
        <a:p>
          <a:r>
            <a:rPr lang="fr-FR" sz="1100" b="0" i="0" baseline="0">
              <a:solidFill>
                <a:sysClr val="windowText" lastClr="000000"/>
              </a:solidFill>
            </a:rPr>
            <a:t>- Pour les praticiens en situation de cumul de pension avec des rémunérations d'activité prévue à l'article L. 161-22 du code de la sécurité sociale, le seuil maximum correspond à l'échelon précédemment occupé en qualité de praticien hospitalier.</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Riblet">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7145" cap="flat" cmpd="sng" algn="ctr">
          <a:solidFill>
            <a:schemeClr val="phClr"/>
          </a:solidFill>
          <a:prstDash val="solid"/>
        </a:ln>
        <a:ln w="58420" cap="flat" cmpd="thickThin" algn="ctr">
          <a:solidFill>
            <a:schemeClr val="phClr">
              <a:shade val="95000"/>
              <a:alpha val="50000"/>
              <a:satMod val="150000"/>
            </a:schemeClr>
          </a:solidFill>
          <a:prstDash val="solid"/>
        </a:ln>
      </a:lnStyleLst>
      <a:effectStyleLst>
        <a:effectStyle>
          <a:effectLst/>
        </a:effectStyle>
        <a:effectStyle>
          <a:effectLst>
            <a:outerShdw blurRad="50800" dist="38100" dir="2700000" rotWithShape="0">
              <a:srgbClr val="000000">
                <a:alpha val="60000"/>
              </a:srgbClr>
            </a:outerShdw>
          </a:effectLst>
          <a:scene3d>
            <a:camera prst="orthographicFront">
              <a:rot lat="0" lon="0" rev="0"/>
            </a:camera>
            <a:lightRig rig="flat" dir="tl"/>
          </a:scene3d>
          <a:sp3d prstMaterial="flat">
            <a:bevelT w="31750" h="63500" prst="riblet"/>
          </a:sp3d>
        </a:effectStyle>
        <a:effectStyle>
          <a:effectLst>
            <a:outerShdw blurRad="50800" dist="38100" dir="2700000" algn="ctr" rotWithShape="0">
              <a:srgbClr val="000000">
                <a:alpha val="60000"/>
              </a:srgbClr>
            </a:outerShdw>
          </a:effectLst>
          <a:scene3d>
            <a:camera prst="orthographicFront">
              <a:rot lat="0" lon="0" rev="0"/>
            </a:camera>
            <a:lightRig rig="flat" dir="tl"/>
          </a:scene3d>
          <a:sp3d prstMaterial="flat">
            <a:bevelT w="57150" h="114300" prst="rible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2:Q4"/>
  <sheetViews>
    <sheetView topLeftCell="A78" workbookViewId="0">
      <selection activeCell="A2" sqref="A2:Q4"/>
    </sheetView>
  </sheetViews>
  <sheetFormatPr baseColWidth="10" defaultRowHeight="15" x14ac:dyDescent="0.25"/>
  <sheetData>
    <row r="2" spans="1:17" ht="30" customHeight="1" x14ac:dyDescent="0.25">
      <c r="A2" s="78" t="s">
        <v>54</v>
      </c>
      <c r="B2" s="79"/>
      <c r="C2" s="79"/>
      <c r="D2" s="79"/>
      <c r="E2" s="79"/>
      <c r="F2" s="79"/>
      <c r="G2" s="79"/>
      <c r="H2" s="79"/>
      <c r="I2" s="79"/>
      <c r="J2" s="79"/>
      <c r="K2" s="79"/>
      <c r="L2" s="79"/>
      <c r="M2" s="79"/>
      <c r="N2" s="79"/>
      <c r="O2" s="79"/>
      <c r="P2" s="79"/>
      <c r="Q2" s="79"/>
    </row>
    <row r="3" spans="1:17" x14ac:dyDescent="0.25">
      <c r="A3" s="79"/>
      <c r="B3" s="79"/>
      <c r="C3" s="79"/>
      <c r="D3" s="79"/>
      <c r="E3" s="79"/>
      <c r="F3" s="79"/>
      <c r="G3" s="79"/>
      <c r="H3" s="79"/>
      <c r="I3" s="79"/>
      <c r="J3" s="79"/>
      <c r="K3" s="79"/>
      <c r="L3" s="79"/>
      <c r="M3" s="79"/>
      <c r="N3" s="79"/>
      <c r="O3" s="79"/>
      <c r="P3" s="79"/>
      <c r="Q3" s="79"/>
    </row>
    <row r="4" spans="1:17" ht="27" customHeight="1" x14ac:dyDescent="0.25">
      <c r="A4" s="79"/>
      <c r="B4" s="79"/>
      <c r="C4" s="79"/>
      <c r="D4" s="79"/>
      <c r="E4" s="79"/>
      <c r="F4" s="79"/>
      <c r="G4" s="79"/>
      <c r="H4" s="79"/>
      <c r="I4" s="79"/>
      <c r="J4" s="79"/>
      <c r="K4" s="79"/>
      <c r="L4" s="79"/>
      <c r="M4" s="79"/>
      <c r="N4" s="79"/>
      <c r="O4" s="79"/>
      <c r="P4" s="79"/>
      <c r="Q4" s="79"/>
    </row>
  </sheetData>
  <mergeCells count="1">
    <mergeCell ref="A2:Q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3:K41"/>
  <sheetViews>
    <sheetView tabSelected="1" topLeftCell="A4" zoomScale="70" zoomScaleNormal="70" workbookViewId="0">
      <selection activeCell="B10" sqref="B10"/>
    </sheetView>
  </sheetViews>
  <sheetFormatPr baseColWidth="10" defaultRowHeight="15" x14ac:dyDescent="0.25"/>
  <cols>
    <col min="1" max="1" width="14" customWidth="1"/>
    <col min="2" max="2" width="68.5703125" customWidth="1"/>
    <col min="3" max="3" width="14" customWidth="1"/>
    <col min="4" max="4" width="25.5703125" customWidth="1"/>
    <col min="6" max="6" width="94.85546875" customWidth="1"/>
    <col min="7" max="7" width="12.85546875" customWidth="1"/>
    <col min="8" max="8" width="20.28515625" customWidth="1"/>
  </cols>
  <sheetData>
    <row r="3" spans="1:11" ht="21" x14ac:dyDescent="0.35">
      <c r="B3" s="82"/>
      <c r="C3" s="82"/>
      <c r="D3" s="82"/>
    </row>
    <row r="4" spans="1:11" ht="16.5" x14ac:dyDescent="0.35">
      <c r="A4" s="1"/>
      <c r="B4" s="1"/>
      <c r="C4" s="1"/>
      <c r="D4" s="1"/>
    </row>
    <row r="5" spans="1:11" ht="15.75" customHeight="1" x14ac:dyDescent="0.3">
      <c r="A5" s="2"/>
      <c r="B5" s="83" t="s">
        <v>36</v>
      </c>
      <c r="C5" s="83"/>
      <c r="D5" s="83"/>
      <c r="F5" s="83" t="s">
        <v>42</v>
      </c>
      <c r="G5" s="83"/>
      <c r="H5" s="83"/>
    </row>
    <row r="6" spans="1:11" ht="27" customHeight="1" x14ac:dyDescent="0.3">
      <c r="A6" s="2"/>
      <c r="B6" s="83"/>
      <c r="C6" s="83"/>
      <c r="D6" s="83"/>
      <c r="F6" s="83"/>
      <c r="G6" s="83"/>
      <c r="H6" s="83"/>
    </row>
    <row r="7" spans="1:11" ht="19.5" customHeight="1" x14ac:dyDescent="0.3">
      <c r="A7" s="2"/>
      <c r="B7" s="88" t="s">
        <v>21</v>
      </c>
      <c r="C7" s="90" t="s">
        <v>9</v>
      </c>
      <c r="D7" s="88" t="s">
        <v>10</v>
      </c>
      <c r="E7" s="51"/>
      <c r="F7" s="52" t="s">
        <v>21</v>
      </c>
      <c r="G7" s="53" t="s">
        <v>9</v>
      </c>
      <c r="H7" s="52" t="s">
        <v>10</v>
      </c>
    </row>
    <row r="8" spans="1:11" ht="39" customHeight="1" x14ac:dyDescent="0.3">
      <c r="A8" s="2"/>
      <c r="B8" s="89"/>
      <c r="C8" s="89"/>
      <c r="D8" s="89"/>
      <c r="E8" s="51"/>
      <c r="F8" s="54" t="s">
        <v>31</v>
      </c>
      <c r="G8" s="55"/>
      <c r="H8" s="56"/>
    </row>
    <row r="9" spans="1:11" ht="48" customHeight="1" x14ac:dyDescent="0.3">
      <c r="A9" s="3"/>
      <c r="B9" s="57" t="s">
        <v>27</v>
      </c>
      <c r="C9" s="58"/>
      <c r="D9" s="59">
        <f>C9*'Base de données'!D8</f>
        <v>0</v>
      </c>
      <c r="E9" s="51"/>
      <c r="F9" s="57" t="s">
        <v>26</v>
      </c>
      <c r="G9" s="60"/>
      <c r="H9" s="59">
        <f>(G9*'Base de données'!D11)*(G8/10)</f>
        <v>0</v>
      </c>
    </row>
    <row r="10" spans="1:11" ht="48" customHeight="1" x14ac:dyDescent="0.3">
      <c r="A10" s="3"/>
      <c r="B10" s="57" t="s">
        <v>46</v>
      </c>
      <c r="C10" s="58"/>
      <c r="D10" s="61">
        <f>IF(C10="OUI",(49018.84/52/10*C9),0)</f>
        <v>0</v>
      </c>
      <c r="E10" s="51"/>
      <c r="F10" s="57" t="s">
        <v>45</v>
      </c>
      <c r="G10" s="60"/>
      <c r="H10" s="59">
        <f>IF(G10="OUI",(49018.84/52*G9/10*G8),0)</f>
        <v>0</v>
      </c>
      <c r="K10" t="e">
        <f>si</f>
        <v>#NAME?</v>
      </c>
    </row>
    <row r="11" spans="1:11" ht="45.75" customHeight="1" x14ac:dyDescent="0.3">
      <c r="A11" s="3"/>
      <c r="B11" s="57" t="s">
        <v>32</v>
      </c>
      <c r="C11" s="58"/>
      <c r="D11" s="59">
        <f>IF(C11="OUI",(D9*40%),0)*AND(IF(C10="OUI",0,(D9*40%)))</f>
        <v>0</v>
      </c>
      <c r="E11" s="51"/>
      <c r="F11" s="57" t="s">
        <v>32</v>
      </c>
      <c r="G11" s="60"/>
      <c r="H11" s="59">
        <f>IF(G11="OUI",(H9*40%),0)*AND(IF(G10="OUI",0,(H9*40%)))</f>
        <v>0</v>
      </c>
    </row>
    <row r="12" spans="1:11" ht="46.5" customHeight="1" x14ac:dyDescent="0.3">
      <c r="A12" s="3"/>
      <c r="B12" s="62" t="s">
        <v>19</v>
      </c>
      <c r="C12" s="58"/>
      <c r="D12" s="59">
        <f>C12*'Base de données'!H15</f>
        <v>0</v>
      </c>
      <c r="E12" s="51"/>
      <c r="F12" s="62" t="s">
        <v>19</v>
      </c>
      <c r="G12" s="60"/>
      <c r="H12" s="59">
        <f>G12*'Base de données'!H15</f>
        <v>0</v>
      </c>
      <c r="I12" s="50"/>
    </row>
    <row r="13" spans="1:11" ht="48" customHeight="1" x14ac:dyDescent="0.3">
      <c r="A13" s="3"/>
      <c r="B13" s="57" t="s">
        <v>18</v>
      </c>
      <c r="C13" s="58"/>
      <c r="D13" s="59">
        <f>C13*'Base de données'!H9</f>
        <v>0</v>
      </c>
      <c r="E13" s="51"/>
      <c r="F13" s="57" t="s">
        <v>18</v>
      </c>
      <c r="G13" s="60"/>
      <c r="H13" s="59">
        <f>G13*'Base de données'!H9</f>
        <v>0</v>
      </c>
    </row>
    <row r="14" spans="1:11" ht="45.75" customHeight="1" x14ac:dyDescent="0.25">
      <c r="A14" s="80"/>
      <c r="B14" s="57" t="s">
        <v>17</v>
      </c>
      <c r="C14" s="58"/>
      <c r="D14" s="59">
        <f>C14*'Base de données'!G22</f>
        <v>0</v>
      </c>
      <c r="E14" s="51"/>
      <c r="F14" s="57" t="s">
        <v>17</v>
      </c>
      <c r="G14" s="60"/>
      <c r="H14" s="59">
        <f>G14*'Base de données'!G22</f>
        <v>0</v>
      </c>
    </row>
    <row r="15" spans="1:11" ht="45" customHeight="1" thickBot="1" x14ac:dyDescent="0.3">
      <c r="A15" s="81"/>
      <c r="B15" s="57" t="s">
        <v>40</v>
      </c>
      <c r="C15" s="58"/>
      <c r="D15" s="63">
        <f>C15*'Base de données'!G26</f>
        <v>0</v>
      </c>
      <c r="E15" s="51"/>
      <c r="F15" s="57" t="s">
        <v>20</v>
      </c>
      <c r="G15" s="60"/>
      <c r="H15" s="63">
        <f>G15*'Base de données'!G26</f>
        <v>0</v>
      </c>
    </row>
    <row r="16" spans="1:11" ht="39" customHeight="1" thickBot="1" x14ac:dyDescent="0.3">
      <c r="A16" s="81"/>
      <c r="B16" s="84" t="s">
        <v>51</v>
      </c>
      <c r="C16" s="85"/>
      <c r="D16" s="64">
        <f>(D9+D10+D11+D12+D13+D14+D15)+(D9*9/52)+(D10*9/52)+(D11*9/52)</f>
        <v>0</v>
      </c>
      <c r="E16" s="51"/>
      <c r="F16" s="86" t="s">
        <v>50</v>
      </c>
      <c r="G16" s="87"/>
      <c r="H16" s="65">
        <f>(H9+H10+H11+H12+H13+H14+H15)+(H9*9/52)+(H10*9/52)+(H11*9/52)</f>
        <v>0</v>
      </c>
    </row>
    <row r="17" spans="1:4" ht="24" customHeight="1" x14ac:dyDescent="0.3">
      <c r="A17" s="3"/>
      <c r="B17" s="9"/>
      <c r="C17" s="10"/>
      <c r="D17" s="8"/>
    </row>
    <row r="18" spans="1:4" ht="39" customHeight="1" x14ac:dyDescent="0.3">
      <c r="A18" s="3"/>
      <c r="B18" s="6"/>
      <c r="C18" s="6"/>
      <c r="D18" s="7"/>
    </row>
    <row r="19" spans="1:4" ht="16.5" x14ac:dyDescent="0.35">
      <c r="A19" s="4"/>
    </row>
    <row r="20" spans="1:4" ht="16.5" x14ac:dyDescent="0.35">
      <c r="A20" s="4"/>
    </row>
    <row r="21" spans="1:4" ht="16.5" x14ac:dyDescent="0.35">
      <c r="A21" s="4"/>
    </row>
    <row r="22" spans="1:4" ht="34.5" customHeight="1" x14ac:dyDescent="0.35">
      <c r="A22" s="1"/>
    </row>
    <row r="23" spans="1:4" ht="25.5" customHeight="1" x14ac:dyDescent="0.35">
      <c r="A23" s="1"/>
    </row>
    <row r="24" spans="1:4" ht="33.75" customHeight="1" x14ac:dyDescent="0.35">
      <c r="A24" s="1"/>
    </row>
    <row r="25" spans="1:4" ht="24" customHeight="1" x14ac:dyDescent="0.35">
      <c r="A25" s="1"/>
    </row>
    <row r="26" spans="1:4" ht="16.5" x14ac:dyDescent="0.35">
      <c r="A26" s="1"/>
    </row>
    <row r="27" spans="1:4" ht="16.5" x14ac:dyDescent="0.35">
      <c r="A27" s="1"/>
    </row>
    <row r="28" spans="1:4" ht="26.25" customHeight="1" x14ac:dyDescent="0.35">
      <c r="A28" s="1"/>
    </row>
    <row r="29" spans="1:4" ht="16.5" x14ac:dyDescent="0.35">
      <c r="A29" s="1"/>
    </row>
    <row r="30" spans="1:4" ht="16.5" x14ac:dyDescent="0.35">
      <c r="A30" s="1"/>
    </row>
    <row r="31" spans="1:4" ht="16.5" x14ac:dyDescent="0.35">
      <c r="A31" s="5"/>
    </row>
    <row r="32" spans="1:4" ht="30.75" customHeight="1" x14ac:dyDescent="0.35">
      <c r="A32" s="1"/>
    </row>
    <row r="33" spans="1:1" ht="16.5" x14ac:dyDescent="0.35">
      <c r="A33" s="1"/>
    </row>
    <row r="36" spans="1:1" ht="39.75" customHeight="1" x14ac:dyDescent="0.25"/>
    <row r="37" spans="1:1" ht="45" customHeight="1" x14ac:dyDescent="0.25"/>
    <row r="38" spans="1:1" ht="30" customHeight="1" x14ac:dyDescent="0.25"/>
    <row r="39" spans="1:1" ht="33" customHeight="1" x14ac:dyDescent="0.25"/>
    <row r="40" spans="1:1" ht="36.75" customHeight="1" x14ac:dyDescent="0.25"/>
    <row r="41" spans="1:1" ht="49.5" customHeight="1" x14ac:dyDescent="0.25"/>
  </sheetData>
  <mergeCells count="9">
    <mergeCell ref="A14:A16"/>
    <mergeCell ref="B3:D3"/>
    <mergeCell ref="B5:D6"/>
    <mergeCell ref="B16:C16"/>
    <mergeCell ref="F5:H6"/>
    <mergeCell ref="F16:G16"/>
    <mergeCell ref="B7:B8"/>
    <mergeCell ref="C7:C8"/>
    <mergeCell ref="D7:D8"/>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K40"/>
  <sheetViews>
    <sheetView topLeftCell="B5" zoomScale="70" zoomScaleNormal="70" workbookViewId="0">
      <selection activeCell="B14" sqref="B14"/>
    </sheetView>
  </sheetViews>
  <sheetFormatPr baseColWidth="10" defaultRowHeight="15" x14ac:dyDescent="0.25"/>
  <cols>
    <col min="1" max="1" width="14" customWidth="1"/>
    <col min="2" max="2" width="68.5703125" customWidth="1"/>
    <col min="3" max="3" width="14" customWidth="1"/>
    <col min="4" max="4" width="25.5703125" customWidth="1"/>
    <col min="6" max="6" width="94.85546875" customWidth="1"/>
    <col min="7" max="7" width="12.85546875" customWidth="1"/>
    <col min="8" max="8" width="20.28515625" customWidth="1"/>
  </cols>
  <sheetData>
    <row r="2" spans="1:11" ht="45.75" customHeight="1" x14ac:dyDescent="0.35">
      <c r="B2" s="91" t="s">
        <v>55</v>
      </c>
      <c r="C2" s="91"/>
      <c r="D2" s="91"/>
      <c r="E2" s="92"/>
      <c r="F2" s="92"/>
      <c r="G2" s="92"/>
      <c r="H2" s="92"/>
    </row>
    <row r="3" spans="1:11" ht="16.5" x14ac:dyDescent="0.35">
      <c r="A3" s="1"/>
      <c r="B3" s="1"/>
      <c r="C3" s="1"/>
      <c r="D3" s="1"/>
    </row>
    <row r="4" spans="1:11" ht="15.75" customHeight="1" x14ac:dyDescent="0.3">
      <c r="A4" s="2"/>
      <c r="B4" s="83" t="s">
        <v>36</v>
      </c>
      <c r="C4" s="83"/>
      <c r="D4" s="83"/>
      <c r="F4" s="83" t="s">
        <v>42</v>
      </c>
      <c r="G4" s="83"/>
      <c r="H4" s="83"/>
    </row>
    <row r="5" spans="1:11" ht="27" customHeight="1" x14ac:dyDescent="0.3">
      <c r="A5" s="2"/>
      <c r="B5" s="83"/>
      <c r="C5" s="83"/>
      <c r="D5" s="83"/>
      <c r="F5" s="83"/>
      <c r="G5" s="83"/>
      <c r="H5" s="83"/>
    </row>
    <row r="6" spans="1:11" ht="19.5" customHeight="1" x14ac:dyDescent="0.3">
      <c r="A6" s="2"/>
      <c r="B6" s="88" t="s">
        <v>21</v>
      </c>
      <c r="C6" s="90" t="s">
        <v>9</v>
      </c>
      <c r="D6" s="88" t="s">
        <v>10</v>
      </c>
      <c r="E6" s="51"/>
      <c r="F6" s="52" t="s">
        <v>21</v>
      </c>
      <c r="G6" s="53" t="s">
        <v>9</v>
      </c>
      <c r="H6" s="52" t="s">
        <v>10</v>
      </c>
    </row>
    <row r="7" spans="1:11" ht="39" customHeight="1" x14ac:dyDescent="0.3">
      <c r="A7" s="2"/>
      <c r="B7" s="89"/>
      <c r="C7" s="89"/>
      <c r="D7" s="89"/>
      <c r="E7" s="51"/>
      <c r="F7" s="54" t="s">
        <v>31</v>
      </c>
      <c r="G7" s="55"/>
      <c r="H7" s="56"/>
    </row>
    <row r="8" spans="1:11" ht="48" customHeight="1" x14ac:dyDescent="0.3">
      <c r="A8" s="3"/>
      <c r="B8" s="57" t="s">
        <v>27</v>
      </c>
      <c r="C8" s="58"/>
      <c r="D8" s="59">
        <f>C8*'Base de données'!D8</f>
        <v>0</v>
      </c>
      <c r="E8" s="51"/>
      <c r="F8" s="57" t="s">
        <v>26</v>
      </c>
      <c r="G8" s="60"/>
      <c r="H8" s="59">
        <f>(G8*'Base de données'!D11)*(G7/10)</f>
        <v>0</v>
      </c>
    </row>
    <row r="9" spans="1:11" ht="45.75" customHeight="1" x14ac:dyDescent="0.3">
      <c r="A9" s="3"/>
      <c r="B9" s="57" t="s">
        <v>32</v>
      </c>
      <c r="C9" s="58"/>
      <c r="D9" s="59">
        <f>IF(C9="OUI",(D8*40%),0)</f>
        <v>0</v>
      </c>
      <c r="E9" s="51"/>
      <c r="F9" s="57" t="s">
        <v>32</v>
      </c>
      <c r="G9" s="60"/>
      <c r="H9" s="59">
        <f>IF(G9="OUI",(H8*40%),0)</f>
        <v>0</v>
      </c>
    </row>
    <row r="10" spans="1:11" ht="46.5" customHeight="1" x14ac:dyDescent="0.3">
      <c r="A10" s="3"/>
      <c r="B10" s="62" t="s">
        <v>19</v>
      </c>
      <c r="C10" s="58"/>
      <c r="D10" s="59">
        <f>C10*'Base de données'!H15</f>
        <v>0</v>
      </c>
      <c r="E10" s="51"/>
      <c r="F10" s="62" t="s">
        <v>19</v>
      </c>
      <c r="G10" s="60"/>
      <c r="H10" s="59">
        <f>G10*'Base de données'!H15</f>
        <v>0</v>
      </c>
      <c r="I10" s="50"/>
    </row>
    <row r="11" spans="1:11" ht="48" customHeight="1" x14ac:dyDescent="0.3">
      <c r="A11" s="3"/>
      <c r="B11" s="57" t="s">
        <v>18</v>
      </c>
      <c r="C11" s="58"/>
      <c r="D11" s="59">
        <f>C11*'Base de données'!H9</f>
        <v>0</v>
      </c>
      <c r="E11" s="51"/>
      <c r="F11" s="57" t="s">
        <v>18</v>
      </c>
      <c r="G11" s="60"/>
      <c r="H11" s="59">
        <f>G11*'Base de données'!H9</f>
        <v>0</v>
      </c>
    </row>
    <row r="12" spans="1:11" ht="45.75" customHeight="1" x14ac:dyDescent="0.3">
      <c r="A12" s="71"/>
      <c r="B12" s="57" t="s">
        <v>17</v>
      </c>
      <c r="C12" s="58"/>
      <c r="D12" s="59">
        <f>C12*'Base de données'!G22</f>
        <v>0</v>
      </c>
      <c r="E12" s="51"/>
      <c r="F12" s="57" t="s">
        <v>17</v>
      </c>
      <c r="G12" s="60"/>
      <c r="H12" s="59">
        <f>G12*'Base de données'!G22</f>
        <v>0</v>
      </c>
    </row>
    <row r="13" spans="1:11" ht="45" customHeight="1" x14ac:dyDescent="0.3">
      <c r="A13" s="77"/>
      <c r="B13" s="57" t="s">
        <v>40</v>
      </c>
      <c r="C13" s="58"/>
      <c r="D13" s="63">
        <f>C13*'Base de données'!G26</f>
        <v>0</v>
      </c>
      <c r="E13" s="51"/>
      <c r="F13" s="57" t="s">
        <v>20</v>
      </c>
      <c r="G13" s="60"/>
      <c r="H13" s="63">
        <f>G13*'Base de données'!G26</f>
        <v>0</v>
      </c>
    </row>
    <row r="14" spans="1:11" ht="48" customHeight="1" thickBot="1" x14ac:dyDescent="0.35">
      <c r="A14" s="3"/>
      <c r="B14" s="57" t="s">
        <v>48</v>
      </c>
      <c r="C14" s="58"/>
      <c r="D14" s="61">
        <f>C14</f>
        <v>0</v>
      </c>
      <c r="E14" s="51"/>
      <c r="F14" s="57" t="s">
        <v>47</v>
      </c>
      <c r="G14" s="60"/>
      <c r="H14" s="59">
        <f>G14</f>
        <v>0</v>
      </c>
      <c r="K14" t="e">
        <f>si</f>
        <v>#NAME?</v>
      </c>
    </row>
    <row r="15" spans="1:11" ht="39" customHeight="1" thickBot="1" x14ac:dyDescent="0.35">
      <c r="A15" s="71"/>
      <c r="B15" s="72" t="s">
        <v>50</v>
      </c>
      <c r="C15" s="76"/>
      <c r="D15" s="64">
        <f>(D8+D14+D9+D10+D11+D12+D13)+(D8*9/52)+(D14*9/52)+(D9*9/52)</f>
        <v>0</v>
      </c>
      <c r="E15" s="51"/>
      <c r="F15" s="73" t="s">
        <v>50</v>
      </c>
      <c r="G15" s="75"/>
      <c r="H15" s="65">
        <f>(H8+H14+H9+H10+H11+H12+H13)+(H8*9/52)+(H14*9/52)+(H9*9/52)</f>
        <v>0</v>
      </c>
    </row>
    <row r="16" spans="1:11" ht="24" customHeight="1" thickBot="1" x14ac:dyDescent="0.35">
      <c r="A16" s="3"/>
      <c r="B16" s="9"/>
      <c r="C16" s="10"/>
      <c r="D16" s="8"/>
    </row>
    <row r="17" spans="1:8" ht="96.75" customHeight="1" thickBot="1" x14ac:dyDescent="0.35">
      <c r="A17" s="3"/>
      <c r="B17" s="93" t="s">
        <v>53</v>
      </c>
      <c r="C17" s="94"/>
      <c r="D17" s="94"/>
      <c r="E17" s="94"/>
      <c r="F17" s="94"/>
      <c r="G17" s="94"/>
      <c r="H17" s="95"/>
    </row>
    <row r="18" spans="1:8" ht="16.5" x14ac:dyDescent="0.35">
      <c r="A18" s="4"/>
    </row>
    <row r="19" spans="1:8" ht="16.5" x14ac:dyDescent="0.35">
      <c r="A19" s="4"/>
    </row>
    <row r="20" spans="1:8" ht="16.5" x14ac:dyDescent="0.35">
      <c r="A20" s="4"/>
    </row>
    <row r="21" spans="1:8" ht="34.5" customHeight="1" x14ac:dyDescent="0.35">
      <c r="A21" s="1"/>
    </row>
    <row r="22" spans="1:8" ht="25.5" customHeight="1" x14ac:dyDescent="0.35">
      <c r="A22" s="1"/>
    </row>
    <row r="23" spans="1:8" ht="33.75" customHeight="1" x14ac:dyDescent="0.35">
      <c r="A23" s="1"/>
    </row>
    <row r="24" spans="1:8" ht="24" customHeight="1" x14ac:dyDescent="0.35">
      <c r="A24" s="1"/>
    </row>
    <row r="25" spans="1:8" ht="16.5" x14ac:dyDescent="0.35">
      <c r="A25" s="1"/>
    </row>
    <row r="26" spans="1:8" ht="16.5" x14ac:dyDescent="0.35">
      <c r="A26" s="1"/>
    </row>
    <row r="27" spans="1:8" ht="26.25" customHeight="1" x14ac:dyDescent="0.35">
      <c r="A27" s="1"/>
    </row>
    <row r="28" spans="1:8" ht="16.5" x14ac:dyDescent="0.35">
      <c r="A28" s="1"/>
    </row>
    <row r="29" spans="1:8" ht="16.5" x14ac:dyDescent="0.35">
      <c r="A29" s="1"/>
    </row>
    <row r="30" spans="1:8" ht="16.5" x14ac:dyDescent="0.35">
      <c r="A30" s="5"/>
    </row>
    <row r="31" spans="1:8" ht="30.75" customHeight="1" x14ac:dyDescent="0.35">
      <c r="A31" s="1"/>
    </row>
    <row r="32" spans="1:8" ht="16.5" x14ac:dyDescent="0.35">
      <c r="A32" s="1"/>
    </row>
    <row r="35" ht="39.75" customHeight="1" x14ac:dyDescent="0.25"/>
    <row r="36" ht="45" customHeight="1" x14ac:dyDescent="0.25"/>
    <row r="37" ht="30" customHeight="1" x14ac:dyDescent="0.25"/>
    <row r="38" ht="33" customHeight="1" x14ac:dyDescent="0.25"/>
    <row r="39" ht="36.75" customHeight="1" x14ac:dyDescent="0.25"/>
    <row r="40" ht="49.5" customHeight="1" x14ac:dyDescent="0.25"/>
  </sheetData>
  <mergeCells count="7">
    <mergeCell ref="B2:H2"/>
    <mergeCell ref="B17:H17"/>
    <mergeCell ref="B4:D5"/>
    <mergeCell ref="F4:H5"/>
    <mergeCell ref="B6:B7"/>
    <mergeCell ref="C6:C7"/>
    <mergeCell ref="D6:D7"/>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H15"/>
  <sheetViews>
    <sheetView topLeftCell="B3" workbookViewId="0">
      <selection activeCell="B8" sqref="B8"/>
    </sheetView>
  </sheetViews>
  <sheetFormatPr baseColWidth="10" defaultRowHeight="15" x14ac:dyDescent="0.25"/>
  <cols>
    <col min="2" max="2" width="60.5703125" customWidth="1"/>
    <col min="4" max="4" width="13.28515625" customWidth="1"/>
    <col min="6" max="6" width="59.7109375" customWidth="1"/>
    <col min="8" max="8" width="13.42578125" customWidth="1"/>
  </cols>
  <sheetData>
    <row r="1" spans="2:8" x14ac:dyDescent="0.25">
      <c r="B1" s="14"/>
    </row>
    <row r="3" spans="2:8" x14ac:dyDescent="0.25">
      <c r="B3" s="96" t="s">
        <v>36</v>
      </c>
      <c r="C3" s="96"/>
      <c r="D3" s="96"/>
      <c r="E3" s="15"/>
      <c r="F3" s="96" t="s">
        <v>43</v>
      </c>
      <c r="G3" s="96"/>
      <c r="H3" s="96"/>
    </row>
    <row r="4" spans="2:8" x14ac:dyDescent="0.25">
      <c r="B4" s="96"/>
      <c r="C4" s="96"/>
      <c r="D4" s="96"/>
      <c r="E4" s="15"/>
      <c r="F4" s="96"/>
      <c r="G4" s="96"/>
      <c r="H4" s="96"/>
    </row>
    <row r="5" spans="2:8" x14ac:dyDescent="0.25">
      <c r="B5" s="101" t="s">
        <v>21</v>
      </c>
      <c r="C5" s="103" t="s">
        <v>9</v>
      </c>
      <c r="D5" s="101" t="s">
        <v>10</v>
      </c>
      <c r="E5" s="15"/>
      <c r="F5" s="16" t="s">
        <v>21</v>
      </c>
      <c r="G5" s="17" t="s">
        <v>9</v>
      </c>
      <c r="H5" s="16" t="s">
        <v>10</v>
      </c>
    </row>
    <row r="6" spans="2:8" ht="33" customHeight="1" x14ac:dyDescent="0.25">
      <c r="B6" s="102"/>
      <c r="C6" s="102"/>
      <c r="D6" s="102"/>
      <c r="E6" s="15"/>
      <c r="F6" s="39" t="s">
        <v>30</v>
      </c>
      <c r="G6" s="41"/>
      <c r="H6" s="40"/>
    </row>
    <row r="7" spans="2:8" ht="31.5" customHeight="1" x14ac:dyDescent="0.25">
      <c r="B7" s="18" t="s">
        <v>28</v>
      </c>
      <c r="C7" s="19"/>
      <c r="D7" s="20">
        <f>C7*'Base de données'!D9</f>
        <v>0</v>
      </c>
      <c r="E7" s="15"/>
      <c r="F7" s="18" t="s">
        <v>26</v>
      </c>
      <c r="G7" s="21"/>
      <c r="H7" s="20">
        <f>(G7*'Base de données'!D12)*(G6/48)</f>
        <v>0</v>
      </c>
    </row>
    <row r="8" spans="2:8" ht="31.5" customHeight="1" x14ac:dyDescent="0.25">
      <c r="B8" s="18" t="str">
        <f>' Simulation en DJ'!$B$10</f>
        <v>Recrutement sur motif 2 impliquant une part variable (indiquer "oui" le cas échéant)</v>
      </c>
      <c r="C8" s="19"/>
      <c r="D8" s="20">
        <f>IF(C8="OUI",(49018.84/52/48*C7),0)</f>
        <v>0</v>
      </c>
      <c r="E8" s="15"/>
      <c r="F8" s="18" t="str">
        <f>' Simulation en DJ'!$B$10</f>
        <v>Recrutement sur motif 2 impliquant une part variable (indiquer "oui" le cas échéant)</v>
      </c>
      <c r="G8" s="21"/>
      <c r="H8" s="20">
        <f>IF(G8="OUI",(49018.84/52/48*G7*G6),0)</f>
        <v>0</v>
      </c>
    </row>
    <row r="9" spans="2:8" ht="32.25" customHeight="1" x14ac:dyDescent="0.25">
      <c r="B9" s="18" t="s">
        <v>32</v>
      </c>
      <c r="C9" s="19"/>
      <c r="D9" s="20">
        <f>IF(C9="OUI",(D7*40%),0)*AND(IF(C8="OUI",0,(D7*40%)))</f>
        <v>0</v>
      </c>
      <c r="E9" s="15"/>
      <c r="F9" s="18" t="s">
        <v>32</v>
      </c>
      <c r="G9" s="21"/>
      <c r="H9" s="20">
        <f>IF(G9="OUI",(H7*40%),0)*AND(IF(G8="OUI",0,(H7*40%)))</f>
        <v>0</v>
      </c>
    </row>
    <row r="10" spans="2:8" ht="31.5" customHeight="1" x14ac:dyDescent="0.25">
      <c r="B10" s="22" t="s">
        <v>19</v>
      </c>
      <c r="C10" s="19"/>
      <c r="D10" s="20">
        <f>C10*'Base de données'!H15</f>
        <v>0</v>
      </c>
      <c r="E10" s="15"/>
      <c r="F10" s="22" t="s">
        <v>19</v>
      </c>
      <c r="G10" s="21"/>
      <c r="H10" s="20">
        <f>G10*'Base de données'!H15</f>
        <v>0</v>
      </c>
    </row>
    <row r="11" spans="2:8" ht="30" customHeight="1" x14ac:dyDescent="0.25">
      <c r="B11" s="18" t="s">
        <v>18</v>
      </c>
      <c r="C11" s="19"/>
      <c r="D11" s="20">
        <f>C11*'Base de données'!H9</f>
        <v>0</v>
      </c>
      <c r="E11" s="15"/>
      <c r="F11" s="18" t="s">
        <v>18</v>
      </c>
      <c r="G11" s="21"/>
      <c r="H11" s="20">
        <f>G11*'Base de données'!H9</f>
        <v>0</v>
      </c>
    </row>
    <row r="12" spans="2:8" ht="33" customHeight="1" x14ac:dyDescent="0.25">
      <c r="B12" s="18" t="s">
        <v>17</v>
      </c>
      <c r="C12" s="19"/>
      <c r="D12" s="20">
        <f>C12*'Base de données'!G22</f>
        <v>0</v>
      </c>
      <c r="E12" s="15"/>
      <c r="F12" s="18" t="s">
        <v>17</v>
      </c>
      <c r="G12" s="21"/>
      <c r="H12" s="20">
        <f>G12*'Base de données'!G22</f>
        <v>0</v>
      </c>
    </row>
    <row r="13" spans="2:8" ht="36.75" customHeight="1" thickBot="1" x14ac:dyDescent="0.3">
      <c r="B13" s="18" t="s">
        <v>20</v>
      </c>
      <c r="C13" s="19"/>
      <c r="D13" s="23">
        <f>C13*'Base de données'!G26</f>
        <v>0</v>
      </c>
      <c r="E13" s="15"/>
      <c r="F13" s="18" t="s">
        <v>20</v>
      </c>
      <c r="G13" s="21"/>
      <c r="H13" s="23">
        <f>G13*'Base de données'!G26</f>
        <v>0</v>
      </c>
    </row>
    <row r="14" spans="2:8" ht="29.25" customHeight="1" thickBot="1" x14ac:dyDescent="0.3">
      <c r="B14" s="97" t="s">
        <v>50</v>
      </c>
      <c r="C14" s="98"/>
      <c r="D14" s="25">
        <f>(D7+D8+D9+D10+D11+D12+D13)+(D7*9/52)+(D8*9/52)+(D9*9/52)</f>
        <v>0</v>
      </c>
      <c r="E14" s="15"/>
      <c r="F14" s="99" t="s">
        <v>50</v>
      </c>
      <c r="G14" s="100"/>
      <c r="H14" s="24">
        <f>(H7+H8+H9+H10+H11+H12+H13)+(H7*9/52)+(H8*9/52)+(H9*9/52)</f>
        <v>0</v>
      </c>
    </row>
    <row r="15" spans="2:8" x14ac:dyDescent="0.25">
      <c r="D15" s="50"/>
    </row>
  </sheetData>
  <mergeCells count="7">
    <mergeCell ref="B3:D4"/>
    <mergeCell ref="F3:H4"/>
    <mergeCell ref="B14:C14"/>
    <mergeCell ref="F14:G14"/>
    <mergeCell ref="B5:B6"/>
    <mergeCell ref="C5:C6"/>
    <mergeCell ref="D5:D6"/>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2:H17"/>
  <sheetViews>
    <sheetView topLeftCell="A9" workbookViewId="0">
      <selection activeCell="B14" sqref="B14"/>
    </sheetView>
  </sheetViews>
  <sheetFormatPr baseColWidth="10" defaultRowHeight="15" x14ac:dyDescent="0.25"/>
  <cols>
    <col min="2" max="2" width="60.5703125" customWidth="1"/>
    <col min="4" max="4" width="13.28515625" customWidth="1"/>
    <col min="6" max="6" width="59.7109375" customWidth="1"/>
    <col min="8" max="8" width="13.42578125" customWidth="1"/>
  </cols>
  <sheetData>
    <row r="2" spans="1:8" ht="38.25" customHeight="1" x14ac:dyDescent="0.25">
      <c r="B2" s="104" t="s">
        <v>55</v>
      </c>
      <c r="C2" s="105"/>
      <c r="D2" s="105"/>
      <c r="E2" s="106"/>
      <c r="F2" s="106"/>
      <c r="G2" s="106"/>
      <c r="H2" s="107"/>
    </row>
    <row r="4" spans="1:8" x14ac:dyDescent="0.25">
      <c r="B4" s="96" t="s">
        <v>36</v>
      </c>
      <c r="C4" s="96"/>
      <c r="D4" s="96"/>
      <c r="E4" s="15"/>
      <c r="F4" s="96" t="s">
        <v>43</v>
      </c>
      <c r="G4" s="96"/>
      <c r="H4" s="96"/>
    </row>
    <row r="5" spans="1:8" x14ac:dyDescent="0.25">
      <c r="B5" s="96"/>
      <c r="C5" s="96"/>
      <c r="D5" s="96"/>
      <c r="E5" s="15"/>
      <c r="F5" s="96"/>
      <c r="G5" s="96"/>
      <c r="H5" s="96"/>
    </row>
    <row r="6" spans="1:8" x14ac:dyDescent="0.25">
      <c r="B6" s="101" t="s">
        <v>21</v>
      </c>
      <c r="C6" s="103" t="s">
        <v>9</v>
      </c>
      <c r="D6" s="101" t="s">
        <v>10</v>
      </c>
      <c r="E6" s="15"/>
      <c r="F6" s="16" t="s">
        <v>21</v>
      </c>
      <c r="G6" s="74" t="s">
        <v>9</v>
      </c>
      <c r="H6" s="16" t="s">
        <v>10</v>
      </c>
    </row>
    <row r="7" spans="1:8" ht="33" customHeight="1" x14ac:dyDescent="0.25">
      <c r="B7" s="102"/>
      <c r="C7" s="102"/>
      <c r="D7" s="102"/>
      <c r="E7" s="15"/>
      <c r="F7" s="39" t="s">
        <v>30</v>
      </c>
      <c r="G7" s="41"/>
      <c r="H7" s="40"/>
    </row>
    <row r="8" spans="1:8" ht="31.5" customHeight="1" x14ac:dyDescent="0.25">
      <c r="B8" s="18" t="s">
        <v>28</v>
      </c>
      <c r="C8" s="19"/>
      <c r="D8" s="20">
        <f>C8*'Base de données'!D9</f>
        <v>0</v>
      </c>
      <c r="E8" s="15"/>
      <c r="F8" s="18" t="s">
        <v>26</v>
      </c>
      <c r="G8" s="21"/>
      <c r="H8" s="20">
        <f>(G8*'Base de données'!D12)*(G7/48)</f>
        <v>0</v>
      </c>
    </row>
    <row r="9" spans="1:8" ht="32.25" customHeight="1" x14ac:dyDescent="0.25">
      <c r="B9" s="18" t="s">
        <v>32</v>
      </c>
      <c r="C9" s="19"/>
      <c r="D9" s="20">
        <f>IF(C9="OUI",(D8*40%),0)</f>
        <v>0</v>
      </c>
      <c r="E9" s="15"/>
      <c r="F9" s="18" t="s">
        <v>32</v>
      </c>
      <c r="G9" s="21"/>
      <c r="H9" s="20">
        <f>IF(G9="OUI",(H8*40%),0)</f>
        <v>0</v>
      </c>
    </row>
    <row r="10" spans="1:8" ht="31.5" customHeight="1" x14ac:dyDescent="0.25">
      <c r="B10" s="22" t="s">
        <v>19</v>
      </c>
      <c r="C10" s="19"/>
      <c r="D10" s="20">
        <f>C10*'Base de données'!H15</f>
        <v>0</v>
      </c>
      <c r="E10" s="15"/>
      <c r="F10" s="22" t="s">
        <v>19</v>
      </c>
      <c r="G10" s="21"/>
      <c r="H10" s="20">
        <f>G10*'Base de données'!H15</f>
        <v>0</v>
      </c>
    </row>
    <row r="11" spans="1:8" ht="30" customHeight="1" x14ac:dyDescent="0.25">
      <c r="B11" s="18" t="s">
        <v>18</v>
      </c>
      <c r="C11" s="19"/>
      <c r="D11" s="20">
        <f>C11*'Base de données'!H9</f>
        <v>0</v>
      </c>
      <c r="E11" s="15"/>
      <c r="F11" s="18" t="s">
        <v>18</v>
      </c>
      <c r="G11" s="21"/>
      <c r="H11" s="20">
        <f>G11*'Base de données'!H9</f>
        <v>0</v>
      </c>
    </row>
    <row r="12" spans="1:8" ht="33" customHeight="1" x14ac:dyDescent="0.25">
      <c r="B12" s="18" t="s">
        <v>17</v>
      </c>
      <c r="C12" s="19"/>
      <c r="D12" s="20">
        <f>C12*'Base de données'!G22</f>
        <v>0</v>
      </c>
      <c r="E12" s="15"/>
      <c r="F12" s="18" t="s">
        <v>17</v>
      </c>
      <c r="G12" s="21"/>
      <c r="H12" s="20">
        <f>G12*'Base de données'!G22</f>
        <v>0</v>
      </c>
    </row>
    <row r="13" spans="1:8" ht="36.75" customHeight="1" x14ac:dyDescent="0.25">
      <c r="B13" s="18" t="s">
        <v>20</v>
      </c>
      <c r="C13" s="19"/>
      <c r="D13" s="23">
        <f>C13*'Base de données'!G26</f>
        <v>0</v>
      </c>
      <c r="E13" s="15"/>
      <c r="F13" s="18" t="s">
        <v>20</v>
      </c>
      <c r="G13" s="21"/>
      <c r="H13" s="23">
        <f>G13*'Base de données'!G26</f>
        <v>0</v>
      </c>
    </row>
    <row r="14" spans="1:8" ht="37.5" customHeight="1" thickBot="1" x14ac:dyDescent="0.35">
      <c r="A14" s="3"/>
      <c r="B14" s="57" t="s">
        <v>48</v>
      </c>
      <c r="C14" s="58"/>
      <c r="D14" s="61">
        <f>C14</f>
        <v>0</v>
      </c>
      <c r="E14" s="51"/>
      <c r="F14" s="57" t="s">
        <v>47</v>
      </c>
      <c r="G14" s="60"/>
      <c r="H14" s="59">
        <f>G14</f>
        <v>0</v>
      </c>
    </row>
    <row r="15" spans="1:8" ht="29.25" customHeight="1" thickBot="1" x14ac:dyDescent="0.3">
      <c r="B15" s="97" t="s">
        <v>50</v>
      </c>
      <c r="C15" s="98"/>
      <c r="D15" s="25">
        <f xml:space="preserve"> (D8+D14+D9+D10+D11+D12+D13)+(D8*9/52)+(D14*9/52)+(D9*9/52)</f>
        <v>0</v>
      </c>
      <c r="E15" s="15"/>
      <c r="F15" s="99" t="s">
        <v>50</v>
      </c>
      <c r="G15" s="100"/>
      <c r="H15" s="24">
        <f>(H8+H14+H9+H10+H11+H12+H13)+(H8*9/52)+(H14*9/52)+(H9*9/52)</f>
        <v>0</v>
      </c>
    </row>
    <row r="16" spans="1:8" ht="15.75" thickBot="1" x14ac:dyDescent="0.3">
      <c r="D16" s="50"/>
    </row>
    <row r="17" spans="2:8" ht="67.5" customHeight="1" thickBot="1" x14ac:dyDescent="0.3">
      <c r="B17" s="108" t="s">
        <v>52</v>
      </c>
      <c r="C17" s="109"/>
      <c r="D17" s="109"/>
      <c r="E17" s="109"/>
      <c r="F17" s="109"/>
      <c r="G17" s="109"/>
      <c r="H17" s="110"/>
    </row>
  </sheetData>
  <mergeCells count="9">
    <mergeCell ref="B2:H2"/>
    <mergeCell ref="B17:H17"/>
    <mergeCell ref="B4:D5"/>
    <mergeCell ref="F4:H5"/>
    <mergeCell ref="B15:C15"/>
    <mergeCell ref="F15:G15"/>
    <mergeCell ref="B6:B7"/>
    <mergeCell ref="C6:C7"/>
    <mergeCell ref="D6:D7"/>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C2:L40"/>
  <sheetViews>
    <sheetView topLeftCell="A5" workbookViewId="0">
      <selection activeCell="G16" sqref="G16"/>
    </sheetView>
  </sheetViews>
  <sheetFormatPr baseColWidth="10" defaultRowHeight="15" x14ac:dyDescent="0.25"/>
  <cols>
    <col min="3" max="3" width="32.7109375" customWidth="1"/>
    <col min="4" max="4" width="42.42578125" customWidth="1"/>
    <col min="6" max="6" width="30.28515625" customWidth="1"/>
    <col min="7" max="7" width="33.85546875" customWidth="1"/>
    <col min="8" max="8" width="29.140625" customWidth="1"/>
  </cols>
  <sheetData>
    <row r="2" spans="3:12" ht="18.75" x14ac:dyDescent="0.3">
      <c r="F2" s="37" t="s">
        <v>49</v>
      </c>
    </row>
    <row r="6" spans="3:12" ht="15.75" thickBot="1" x14ac:dyDescent="0.3">
      <c r="C6" s="43" t="s">
        <v>24</v>
      </c>
      <c r="D6" s="29"/>
      <c r="G6" s="121" t="s">
        <v>23</v>
      </c>
    </row>
    <row r="7" spans="3:12" x14ac:dyDescent="0.25">
      <c r="C7" s="112" t="s">
        <v>6</v>
      </c>
      <c r="D7" s="113"/>
      <c r="E7" s="29"/>
      <c r="G7" s="122"/>
      <c r="H7" s="26" t="s">
        <v>39</v>
      </c>
    </row>
    <row r="8" spans="3:12" ht="40.5" customHeight="1" x14ac:dyDescent="0.25">
      <c r="C8" s="44" t="s">
        <v>2</v>
      </c>
      <c r="D8" s="47">
        <f>D11/10</f>
        <v>134.82915384615384</v>
      </c>
      <c r="E8" s="29"/>
      <c r="G8" s="38" t="s">
        <v>1</v>
      </c>
      <c r="H8" s="13">
        <f>277.19*1.5</f>
        <v>415.78499999999997</v>
      </c>
    </row>
    <row r="9" spans="3:12" ht="39" customHeight="1" x14ac:dyDescent="0.25">
      <c r="C9" s="45" t="s">
        <v>29</v>
      </c>
      <c r="D9" s="47">
        <f>D12/48</f>
        <v>28.089407051282052</v>
      </c>
      <c r="E9" s="29"/>
      <c r="G9" s="38" t="s">
        <v>35</v>
      </c>
      <c r="H9" s="13">
        <f>138.59*1.5</f>
        <v>207.88499999999999</v>
      </c>
    </row>
    <row r="10" spans="3:12" x14ac:dyDescent="0.25">
      <c r="C10" s="114"/>
      <c r="D10" s="115"/>
      <c r="G10" s="117" t="s">
        <v>56</v>
      </c>
      <c r="H10" s="118"/>
      <c r="I10" s="118"/>
      <c r="J10" s="119"/>
      <c r="K10" s="119"/>
      <c r="L10" s="119"/>
    </row>
    <row r="11" spans="3:12" ht="15" customHeight="1" x14ac:dyDescent="0.25">
      <c r="C11" s="48" t="s">
        <v>5</v>
      </c>
      <c r="D11" s="47">
        <f>D18/52</f>
        <v>1348.2915384615385</v>
      </c>
      <c r="G11" s="118"/>
      <c r="H11" s="118"/>
      <c r="I11" s="118"/>
      <c r="J11" s="119"/>
      <c r="K11" s="119"/>
      <c r="L11" s="119"/>
    </row>
    <row r="12" spans="3:12" x14ac:dyDescent="0.25">
      <c r="C12" s="48" t="s">
        <v>7</v>
      </c>
      <c r="D12" s="47">
        <f>D18/52</f>
        <v>1348.2915384615385</v>
      </c>
      <c r="E12" s="28"/>
      <c r="H12" s="27"/>
    </row>
    <row r="13" spans="3:12" ht="24" x14ac:dyDescent="0.25">
      <c r="C13" s="114"/>
      <c r="D13" s="115"/>
      <c r="E13" s="28"/>
      <c r="G13" s="42" t="s">
        <v>38</v>
      </c>
      <c r="H13" s="11" t="s">
        <v>0</v>
      </c>
    </row>
    <row r="14" spans="3:12" ht="33" customHeight="1" x14ac:dyDescent="0.25">
      <c r="C14" s="44" t="s">
        <v>3</v>
      </c>
      <c r="D14" s="47">
        <f>D18/12</f>
        <v>5842.5966666666673</v>
      </c>
      <c r="E14" s="28"/>
      <c r="G14" s="12" t="s">
        <v>33</v>
      </c>
      <c r="H14" s="13">
        <v>330.64</v>
      </c>
    </row>
    <row r="15" spans="3:12" ht="29.25" customHeight="1" thickBot="1" x14ac:dyDescent="0.3">
      <c r="C15" s="46" t="s">
        <v>4</v>
      </c>
      <c r="D15" s="49">
        <f>D18/12</f>
        <v>5842.5966666666673</v>
      </c>
      <c r="E15" s="29"/>
      <c r="G15" s="12" t="s">
        <v>34</v>
      </c>
      <c r="H15" s="13">
        <v>165.31</v>
      </c>
    </row>
    <row r="16" spans="3:12" ht="29.25" customHeight="1" x14ac:dyDescent="0.25">
      <c r="C16" s="120" t="s">
        <v>44</v>
      </c>
      <c r="D16" s="120"/>
      <c r="E16" s="29"/>
      <c r="G16" s="68"/>
      <c r="H16" s="27"/>
    </row>
    <row r="17" spans="3:7" ht="15.75" thickBot="1" x14ac:dyDescent="0.3">
      <c r="C17" s="29"/>
      <c r="D17" s="29"/>
      <c r="E17" s="28"/>
    </row>
    <row r="18" spans="3:7" x14ac:dyDescent="0.25">
      <c r="C18" s="69" t="s">
        <v>8</v>
      </c>
      <c r="D18" s="66">
        <v>70111.16</v>
      </c>
      <c r="E18" s="28"/>
    </row>
    <row r="19" spans="3:7" ht="15.75" thickBot="1" x14ac:dyDescent="0.3">
      <c r="C19" s="70" t="s">
        <v>37</v>
      </c>
      <c r="D19" s="67">
        <v>49018.84</v>
      </c>
      <c r="E19" s="28"/>
      <c r="F19" s="43" t="s">
        <v>25</v>
      </c>
      <c r="G19" s="31"/>
    </row>
    <row r="20" spans="3:7" x14ac:dyDescent="0.25">
      <c r="C20" s="116" t="s">
        <v>41</v>
      </c>
      <c r="D20" s="116"/>
      <c r="E20" s="28"/>
      <c r="F20" s="111" t="s">
        <v>11</v>
      </c>
      <c r="G20" s="111"/>
    </row>
    <row r="21" spans="3:7" ht="48.75" customHeight="1" x14ac:dyDescent="0.25">
      <c r="C21" s="116"/>
      <c r="D21" s="116"/>
      <c r="E21" s="29"/>
      <c r="F21" s="32" t="s">
        <v>12</v>
      </c>
      <c r="G21" s="33">
        <v>43.86</v>
      </c>
    </row>
    <row r="22" spans="3:7" ht="51" customHeight="1" x14ac:dyDescent="0.25">
      <c r="E22" s="30"/>
      <c r="F22" s="32" t="s">
        <v>13</v>
      </c>
      <c r="G22" s="33">
        <v>21.92</v>
      </c>
    </row>
    <row r="23" spans="3:7" ht="32.25" customHeight="1" x14ac:dyDescent="0.25">
      <c r="E23" s="29"/>
      <c r="F23" s="34" t="s">
        <v>16</v>
      </c>
      <c r="G23" s="35">
        <v>138.59</v>
      </c>
    </row>
    <row r="24" spans="3:7" x14ac:dyDescent="0.25">
      <c r="E24" s="29"/>
      <c r="F24" s="34" t="s">
        <v>14</v>
      </c>
      <c r="G24" s="35">
        <v>165.31</v>
      </c>
    </row>
    <row r="25" spans="3:7" x14ac:dyDescent="0.25">
      <c r="E25" s="30"/>
      <c r="F25" s="34" t="s">
        <v>22</v>
      </c>
      <c r="G25" s="36">
        <f>138.59+G22</f>
        <v>160.51</v>
      </c>
    </row>
    <row r="26" spans="3:7" ht="46.5" customHeight="1" x14ac:dyDescent="0.25">
      <c r="E26" s="29"/>
      <c r="F26" s="34" t="s">
        <v>15</v>
      </c>
      <c r="G26" s="35">
        <v>196.61</v>
      </c>
    </row>
    <row r="27" spans="3:7" x14ac:dyDescent="0.25">
      <c r="E27" s="29"/>
    </row>
    <row r="28" spans="3:7" x14ac:dyDescent="0.25">
      <c r="E28" s="29"/>
    </row>
    <row r="29" spans="3:7" x14ac:dyDescent="0.25">
      <c r="E29" s="29"/>
    </row>
    <row r="30" spans="3:7" x14ac:dyDescent="0.25">
      <c r="E30" s="29"/>
    </row>
    <row r="31" spans="3:7" x14ac:dyDescent="0.25">
      <c r="E31" s="29"/>
    </row>
    <row r="32" spans="3:7" x14ac:dyDescent="0.25">
      <c r="C32" s="29"/>
      <c r="D32" s="29"/>
      <c r="E32" s="31"/>
    </row>
    <row r="33" spans="5:5" x14ac:dyDescent="0.25">
      <c r="E33" s="31"/>
    </row>
    <row r="34" spans="5:5" x14ac:dyDescent="0.25">
      <c r="E34" s="29"/>
    </row>
    <row r="35" spans="5:5" x14ac:dyDescent="0.25">
      <c r="E35" s="29"/>
    </row>
    <row r="36" spans="5:5" x14ac:dyDescent="0.25">
      <c r="E36" s="29"/>
    </row>
    <row r="37" spans="5:5" x14ac:dyDescent="0.25">
      <c r="E37" s="29"/>
    </row>
    <row r="38" spans="5:5" ht="25.5" customHeight="1" x14ac:dyDescent="0.25">
      <c r="E38" s="29"/>
    </row>
    <row r="39" spans="5:5" ht="24" customHeight="1" x14ac:dyDescent="0.25">
      <c r="E39" s="29"/>
    </row>
    <row r="40" spans="5:5" x14ac:dyDescent="0.25">
      <c r="E40" s="29"/>
    </row>
  </sheetData>
  <mergeCells count="8">
    <mergeCell ref="F20:G20"/>
    <mergeCell ref="C7:D7"/>
    <mergeCell ref="C10:D10"/>
    <mergeCell ref="C13:D13"/>
    <mergeCell ref="C20:D21"/>
    <mergeCell ref="G10:L11"/>
    <mergeCell ref="C16:D16"/>
    <mergeCell ref="G6:G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
  <sheetViews>
    <sheetView topLeftCell="A22" workbookViewId="0">
      <selection activeCell="C1" sqref="C1"/>
    </sheetView>
  </sheetViews>
  <sheetFormatPr baseColWidth="10" defaultRowHeight="1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
  <sheetViews>
    <sheetView topLeftCell="A28" workbookViewId="0">
      <selection activeCell="J17" sqref="J17"/>
    </sheetView>
  </sheetViews>
  <sheetFormatPr baseColWidth="10" defaultRowHeight="15" x14ac:dyDescent="0.25"/>
  <cols>
    <col min="11" max="12" width="11.42578125" customWidth="1"/>
  </cols>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Méthodologie</vt:lpstr>
      <vt:lpstr> Simulation en DJ</vt:lpstr>
      <vt:lpstr> V2 - Simulation en DJ</vt:lpstr>
      <vt:lpstr>Simulation en H</vt:lpstr>
      <vt:lpstr>V2- - Simulation en H</vt:lpstr>
      <vt:lpstr>Base de données</vt:lpstr>
      <vt:lpstr>Pièces justificatives</vt:lpstr>
      <vt:lpstr>Emoluments, primes, indemnités</vt:lpstr>
    </vt:vector>
  </TitlesOfParts>
  <Company>PPT/DSI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antoine.rouchon</dc:creator>
  <cp:lastModifiedBy>antoine.rouchon</cp:lastModifiedBy>
  <dcterms:created xsi:type="dcterms:W3CDTF">2023-01-30T14:19:24Z</dcterms:created>
  <dcterms:modified xsi:type="dcterms:W3CDTF">2023-03-28T10:39:09Z</dcterms:modified>
</cp:coreProperties>
</file>